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style4.xml" ContentType="application/vnd.ms-office.chartstyle+xml"/>
  <Override PartName="/xl/charts/colors4.xml" ContentType="application/vnd.ms-office.chartcolorstyle+xml"/>
  <Override PartName="/xl/charts/chart8.xml" ContentType="application/vnd.openxmlformats-officedocument.drawingml.chart+xml"/>
  <Override PartName="/xl/charts/style5.xml" ContentType="application/vnd.ms-office.chartstyle+xml"/>
  <Override PartName="/xl/charts/colors5.xml" ContentType="application/vnd.ms-office.chartcolorstyle+xml"/>
  <Override PartName="/xl/charts/chart9.xml" ContentType="application/vnd.openxmlformats-officedocument.drawingml.chart+xml"/>
  <Override PartName="/xl/charts/style6.xml" ContentType="application/vnd.ms-office.chartstyle+xml"/>
  <Override PartName="/xl/charts/colors6.xml" ContentType="application/vnd.ms-office.chartcolorstyle+xml"/>
  <Override PartName="/xl/charts/chart10.xml" ContentType="application/vnd.openxmlformats-officedocument.drawingml.chart+xml"/>
  <Override PartName="/xl/charts/chart11.xml" ContentType="application/vnd.openxmlformats-officedocument.drawingml.chart+xml"/>
  <Override PartName="/xl/charts/style7.xml" ContentType="application/vnd.ms-office.chartstyle+xml"/>
  <Override PartName="/xl/charts/colors7.xml" ContentType="application/vnd.ms-office.chartcolorstyle+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11.xml" ContentType="application/vnd.openxmlformats-officedocument.drawing+xml"/>
  <Override PartName="/xl/drawings/drawing1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13.xml" ContentType="application/vnd.openxmlformats-officedocument.drawing+xml"/>
  <Override PartName="/xl/tables/table2.xml" ContentType="application/vnd.openxmlformats-officedocument.spreadsheetml.table+xml"/>
  <Override PartName="/xl/charts/chart12.xml" ContentType="application/vnd.openxmlformats-officedocument.drawingml.chart+xml"/>
  <Override PartName="/xl/charts/style8.xml" ContentType="application/vnd.ms-office.chartstyle+xml"/>
  <Override PartName="/xl/charts/colors8.xml" ContentType="application/vnd.ms-office.chartcolorstyle+xml"/>
  <Override PartName="/xl/charts/chart13.xml" ContentType="application/vnd.openxmlformats-officedocument.drawingml.chart+xml"/>
  <Override PartName="/xl/charts/style9.xml" ContentType="application/vnd.ms-office.chartstyle+xml"/>
  <Override PartName="/xl/charts/colors9.xml" ContentType="application/vnd.ms-office.chartcolorstyle+xml"/>
  <Override PartName="/xl/charts/chart14.xml" ContentType="application/vnd.openxmlformats-officedocument.drawingml.chart+xml"/>
  <Override PartName="/xl/charts/style10.xml" ContentType="application/vnd.ms-office.chartstyle+xml"/>
  <Override PartName="/xl/charts/colors10.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updateLinks="never" codeName="ThisWorkbook" hidePivotFieldList="1"/>
  <mc:AlternateContent xmlns:mc="http://schemas.openxmlformats.org/markup-compatibility/2006">
    <mc:Choice Requires="x15">
      <x15ac:absPath xmlns:x15ac="http://schemas.microsoft.com/office/spreadsheetml/2010/11/ac" url="https://pwcnor.sharepoint.com/sites/NO-S5cbcc7a79187444fb9abf551affcc4df/Shared Documents/03 InnoMed verktøykasse/Gevinstarbeid/Gevinstverktøy/Gevinstverktøy juni 2026/"/>
    </mc:Choice>
  </mc:AlternateContent>
  <xr:revisionPtr revIDLastSave="43" documentId="8_{2010F8A5-712D-4002-800A-2932457E39D4}" xr6:coauthVersionLast="47" xr6:coauthVersionMax="47" xr10:uidLastSave="{56EB4A17-5E51-40F9-8B44-B55CE5B6F013}"/>
  <bookViews>
    <workbookView xWindow="-120" yWindow="-120" windowWidth="29040" windowHeight="17520" tabRatio="882" activeTab="4" xr2:uid="{00000000-000D-0000-FFFF-FFFF00000000}"/>
  </bookViews>
  <sheets>
    <sheet name="01 Forside" sheetId="198" r:id="rId1"/>
    <sheet name="02 Kostnader lønn, utstyr osv. " sheetId="192" r:id="rId2"/>
    <sheet name="03 Kostnader DHO" sheetId="193" r:id="rId3"/>
    <sheet name="04 Brukerregistrering" sheetId="194" r:id="rId4"/>
    <sheet name="05 Målinger" sheetId="173" r:id="rId5"/>
    <sheet name="06 Resultater" sheetId="168" r:id="rId6"/>
    <sheet name="07 Innsikt og nøkkeltall" sheetId="200" r:id="rId7"/>
    <sheet name="00 Endringslogg" sheetId="202" r:id="rId8"/>
    <sheet name="brukerregistrering-støtteark" sheetId="104" state="hidden" r:id="rId9"/>
    <sheet name="Kostnader teknologi" sheetId="108" state="hidden" r:id="rId10"/>
    <sheet name="kjøring-støtteark" sheetId="177" state="hidden" r:id="rId11"/>
    <sheet name="gevinst_bruker_nullp" sheetId="201" state="hidden" r:id="rId12"/>
    <sheet name="støtteark-innsikt" sheetId="196" state="hidden" r:id="rId13"/>
  </sheets>
  <definedNames>
    <definedName name="_xlnm._FilterDatabase" localSheetId="3" hidden="1">'04 Brukerregistrering'!$C$6:$Q$199</definedName>
  </definedNames>
  <calcPr calcId="191028"/>
  <pivotCaches>
    <pivotCache cacheId="0" r:id="rId14"/>
    <pivotCache cacheId="1" r:id="rId15"/>
    <pivotCache cacheId="6" r:id="rId16"/>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9" i="168" l="1"/>
  <c r="H28" i="168"/>
  <c r="H26" i="168"/>
  <c r="H21" i="168"/>
  <c r="H9" i="168"/>
  <c r="H10" i="168"/>
  <c r="H17" i="168"/>
  <c r="H23" i="168"/>
  <c r="H24" i="168"/>
  <c r="F31" i="196"/>
  <c r="E31" i="196"/>
  <c r="D31" i="196"/>
  <c r="C31" i="196"/>
  <c r="B31" i="196"/>
  <c r="F30" i="196"/>
  <c r="E30" i="196"/>
  <c r="D30" i="196"/>
  <c r="C30" i="196"/>
  <c r="B30" i="196"/>
  <c r="F29" i="196"/>
  <c r="E29" i="196"/>
  <c r="C29" i="196"/>
  <c r="B29" i="196"/>
  <c r="DS182" i="201"/>
  <c r="DQ182" i="201"/>
  <c r="DP182" i="201"/>
  <c r="DO182" i="201"/>
  <c r="DN182" i="201"/>
  <c r="DL182" i="201"/>
  <c r="DK182" i="201"/>
  <c r="DJ182" i="201"/>
  <c r="DI182" i="201"/>
  <c r="DG182" i="201"/>
  <c r="DF182" i="201"/>
  <c r="DE182" i="201"/>
  <c r="DD182" i="201"/>
  <c r="DB182" i="201"/>
  <c r="DA182" i="201"/>
  <c r="CZ182" i="201"/>
  <c r="CY182" i="201"/>
  <c r="CW182" i="201"/>
  <c r="CV182" i="201"/>
  <c r="CU182" i="201"/>
  <c r="CT182" i="201"/>
  <c r="CR182" i="201"/>
  <c r="CQ182" i="201"/>
  <c r="CP182" i="201"/>
  <c r="CO182" i="201"/>
  <c r="CM182" i="201"/>
  <c r="CL182" i="201"/>
  <c r="CK182" i="201"/>
  <c r="CJ182" i="201"/>
  <c r="CH182" i="201"/>
  <c r="CG182" i="201"/>
  <c r="CF182" i="201"/>
  <c r="CE182" i="201"/>
  <c r="CC182" i="201"/>
  <c r="CB182" i="201"/>
  <c r="CA182" i="201"/>
  <c r="BZ182" i="201"/>
  <c r="BX182" i="201"/>
  <c r="BW182" i="201"/>
  <c r="BV182" i="201"/>
  <c r="BU182" i="201"/>
  <c r="BS182" i="201"/>
  <c r="BR182" i="201"/>
  <c r="BQ182" i="201"/>
  <c r="BP182" i="201"/>
  <c r="BN182" i="201"/>
  <c r="BM182" i="201"/>
  <c r="BL182" i="201"/>
  <c r="BK182" i="201"/>
  <c r="BI182" i="201"/>
  <c r="BH182" i="201"/>
  <c r="BG182" i="201"/>
  <c r="BF182" i="201"/>
  <c r="BD182" i="201"/>
  <c r="BC182" i="201"/>
  <c r="BB182" i="201"/>
  <c r="BA182" i="201"/>
  <c r="AY182" i="201"/>
  <c r="AX182" i="201"/>
  <c r="AW182" i="201"/>
  <c r="AV182" i="201"/>
  <c r="AT182" i="201"/>
  <c r="AS182" i="201"/>
  <c r="AR182" i="201"/>
  <c r="AQ182" i="201"/>
  <c r="AO182" i="201"/>
  <c r="AN182" i="201"/>
  <c r="AM182" i="201"/>
  <c r="AL182" i="201"/>
  <c r="AJ182" i="201"/>
  <c r="AI182" i="201"/>
  <c r="AH182" i="201"/>
  <c r="AG182" i="201"/>
  <c r="AE182" i="201"/>
  <c r="AD182" i="201"/>
  <c r="AC182" i="201"/>
  <c r="AB182" i="201"/>
  <c r="Z182" i="201"/>
  <c r="Y182" i="201"/>
  <c r="X182" i="201"/>
  <c r="W182" i="201"/>
  <c r="T182" i="201"/>
  <c r="S182" i="201"/>
  <c r="R182" i="201"/>
  <c r="O182" i="201"/>
  <c r="N182" i="201"/>
  <c r="M182" i="201"/>
  <c r="H182" i="201"/>
  <c r="F182" i="201"/>
  <c r="E182" i="201"/>
  <c r="D182" i="201"/>
  <c r="DU181" i="201"/>
  <c r="DT181" i="201"/>
  <c r="W181" i="201"/>
  <c r="V181" i="201"/>
  <c r="U181" i="201"/>
  <c r="T181" i="201"/>
  <c r="S181" i="201"/>
  <c r="R181" i="201"/>
  <c r="Q181" i="201"/>
  <c r="P181" i="201"/>
  <c r="O181" i="201"/>
  <c r="N181" i="201"/>
  <c r="M181" i="201"/>
  <c r="L181" i="201"/>
  <c r="K181" i="201"/>
  <c r="J181" i="201"/>
  <c r="I181" i="201"/>
  <c r="H181" i="201"/>
  <c r="G181" i="201"/>
  <c r="F181" i="201"/>
  <c r="E181" i="201"/>
  <c r="D181" i="201"/>
  <c r="C181" i="201"/>
  <c r="B181" i="201"/>
  <c r="A181" i="201"/>
  <c r="DU180" i="201"/>
  <c r="DT180" i="201"/>
  <c r="W180" i="201"/>
  <c r="V180" i="201"/>
  <c r="U180" i="201"/>
  <c r="T180" i="201"/>
  <c r="S180" i="201"/>
  <c r="R180" i="201"/>
  <c r="Q180" i="201"/>
  <c r="P180" i="201"/>
  <c r="O180" i="201"/>
  <c r="N180" i="201"/>
  <c r="M180" i="201"/>
  <c r="L180" i="201"/>
  <c r="K180" i="201"/>
  <c r="J180" i="201"/>
  <c r="I180" i="201"/>
  <c r="H180" i="201"/>
  <c r="G180" i="201"/>
  <c r="F180" i="201"/>
  <c r="E180" i="201"/>
  <c r="D180" i="201"/>
  <c r="C180" i="201"/>
  <c r="B180" i="201"/>
  <c r="A180" i="201"/>
  <c r="DU179" i="201"/>
  <c r="DT179" i="201"/>
  <c r="W179" i="201"/>
  <c r="V179" i="201"/>
  <c r="U179" i="201"/>
  <c r="T179" i="201"/>
  <c r="S179" i="201"/>
  <c r="R179" i="201"/>
  <c r="Q179" i="201"/>
  <c r="P179" i="201"/>
  <c r="O179" i="201"/>
  <c r="N179" i="201"/>
  <c r="M179" i="201"/>
  <c r="L179" i="201"/>
  <c r="K179" i="201"/>
  <c r="J179" i="201"/>
  <c r="I179" i="201"/>
  <c r="H179" i="201"/>
  <c r="G179" i="201"/>
  <c r="F179" i="201"/>
  <c r="E179" i="201"/>
  <c r="D179" i="201"/>
  <c r="C179" i="201"/>
  <c r="B179" i="201"/>
  <c r="A179" i="201"/>
  <c r="DU178" i="201"/>
  <c r="DT178" i="201"/>
  <c r="W178" i="201"/>
  <c r="V178" i="201"/>
  <c r="U178" i="201"/>
  <c r="T178" i="201"/>
  <c r="S178" i="201"/>
  <c r="R178" i="201"/>
  <c r="Q178" i="201"/>
  <c r="P178" i="201"/>
  <c r="O178" i="201"/>
  <c r="N178" i="201"/>
  <c r="M178" i="201"/>
  <c r="L178" i="201"/>
  <c r="K178" i="201"/>
  <c r="J178" i="201"/>
  <c r="I178" i="201"/>
  <c r="H178" i="201"/>
  <c r="G178" i="201"/>
  <c r="F178" i="201"/>
  <c r="E178" i="201"/>
  <c r="D178" i="201"/>
  <c r="C178" i="201"/>
  <c r="B178" i="201"/>
  <c r="A178" i="201"/>
  <c r="DU177" i="201"/>
  <c r="DT177" i="201"/>
  <c r="W177" i="201"/>
  <c r="V177" i="201"/>
  <c r="U177" i="201"/>
  <c r="T177" i="201"/>
  <c r="S177" i="201"/>
  <c r="R177" i="201"/>
  <c r="Q177" i="201"/>
  <c r="P177" i="201"/>
  <c r="O177" i="201"/>
  <c r="N177" i="201"/>
  <c r="M177" i="201"/>
  <c r="L177" i="201"/>
  <c r="K177" i="201"/>
  <c r="J177" i="201"/>
  <c r="I177" i="201"/>
  <c r="H177" i="201"/>
  <c r="G177" i="201"/>
  <c r="F177" i="201"/>
  <c r="E177" i="201"/>
  <c r="D177" i="201"/>
  <c r="C177" i="201"/>
  <c r="B177" i="201"/>
  <c r="A177" i="201"/>
  <c r="DU176" i="201"/>
  <c r="DT176" i="201"/>
  <c r="W176" i="201"/>
  <c r="V176" i="201"/>
  <c r="U176" i="201"/>
  <c r="T176" i="201"/>
  <c r="S176" i="201"/>
  <c r="R176" i="201"/>
  <c r="Q176" i="201"/>
  <c r="P176" i="201"/>
  <c r="O176" i="201"/>
  <c r="N176" i="201"/>
  <c r="M176" i="201"/>
  <c r="L176" i="201"/>
  <c r="K176" i="201"/>
  <c r="J176" i="201"/>
  <c r="I176" i="201"/>
  <c r="H176" i="201"/>
  <c r="G176" i="201"/>
  <c r="F176" i="201"/>
  <c r="E176" i="201"/>
  <c r="D176" i="201"/>
  <c r="C176" i="201"/>
  <c r="B176" i="201"/>
  <c r="A176" i="201"/>
  <c r="DU175" i="201"/>
  <c r="DT175" i="201"/>
  <c r="W175" i="201"/>
  <c r="V175" i="201"/>
  <c r="U175" i="201"/>
  <c r="T175" i="201"/>
  <c r="S175" i="201"/>
  <c r="R175" i="201"/>
  <c r="Q175" i="201"/>
  <c r="P175" i="201"/>
  <c r="O175" i="201"/>
  <c r="N175" i="201"/>
  <c r="M175" i="201"/>
  <c r="L175" i="201"/>
  <c r="K175" i="201"/>
  <c r="J175" i="201"/>
  <c r="I175" i="201"/>
  <c r="H175" i="201"/>
  <c r="G175" i="201"/>
  <c r="F175" i="201"/>
  <c r="E175" i="201"/>
  <c r="D175" i="201"/>
  <c r="C175" i="201"/>
  <c r="B175" i="201"/>
  <c r="A175" i="201"/>
  <c r="DU174" i="201"/>
  <c r="DT174" i="201"/>
  <c r="W174" i="201"/>
  <c r="V174" i="201"/>
  <c r="U174" i="201"/>
  <c r="T174" i="201"/>
  <c r="S174" i="201"/>
  <c r="R174" i="201"/>
  <c r="Q174" i="201"/>
  <c r="P174" i="201"/>
  <c r="O174" i="201"/>
  <c r="N174" i="201"/>
  <c r="M174" i="201"/>
  <c r="L174" i="201"/>
  <c r="K174" i="201"/>
  <c r="J174" i="201"/>
  <c r="I174" i="201"/>
  <c r="H174" i="201"/>
  <c r="G174" i="201"/>
  <c r="F174" i="201"/>
  <c r="E174" i="201"/>
  <c r="D174" i="201"/>
  <c r="C174" i="201"/>
  <c r="B174" i="201"/>
  <c r="A174" i="201"/>
  <c r="DU173" i="201"/>
  <c r="DT173" i="201"/>
  <c r="W173" i="201"/>
  <c r="V173" i="201"/>
  <c r="U173" i="201"/>
  <c r="T173" i="201"/>
  <c r="S173" i="201"/>
  <c r="R173" i="201"/>
  <c r="Q173" i="201"/>
  <c r="P173" i="201"/>
  <c r="O173" i="201"/>
  <c r="N173" i="201"/>
  <c r="M173" i="201"/>
  <c r="L173" i="201"/>
  <c r="K173" i="201"/>
  <c r="J173" i="201"/>
  <c r="I173" i="201"/>
  <c r="H173" i="201"/>
  <c r="G173" i="201"/>
  <c r="F173" i="201"/>
  <c r="E173" i="201"/>
  <c r="D173" i="201"/>
  <c r="C173" i="201"/>
  <c r="B173" i="201"/>
  <c r="A173" i="201"/>
  <c r="DU172" i="201"/>
  <c r="DT172" i="201"/>
  <c r="W172" i="201"/>
  <c r="V172" i="201"/>
  <c r="U172" i="201"/>
  <c r="T172" i="201"/>
  <c r="S172" i="201"/>
  <c r="R172" i="201"/>
  <c r="Q172" i="201"/>
  <c r="P172" i="201"/>
  <c r="O172" i="201"/>
  <c r="N172" i="201"/>
  <c r="M172" i="201"/>
  <c r="L172" i="201"/>
  <c r="K172" i="201"/>
  <c r="J172" i="201"/>
  <c r="I172" i="201"/>
  <c r="H172" i="201"/>
  <c r="G172" i="201"/>
  <c r="F172" i="201"/>
  <c r="E172" i="201"/>
  <c r="D172" i="201"/>
  <c r="C172" i="201"/>
  <c r="B172" i="201"/>
  <c r="A172" i="201"/>
  <c r="DU171" i="201"/>
  <c r="DT171" i="201"/>
  <c r="W171" i="201"/>
  <c r="V171" i="201"/>
  <c r="U171" i="201"/>
  <c r="T171" i="201"/>
  <c r="S171" i="201"/>
  <c r="R171" i="201"/>
  <c r="Q171" i="201"/>
  <c r="P171" i="201"/>
  <c r="O171" i="201"/>
  <c r="N171" i="201"/>
  <c r="M171" i="201"/>
  <c r="L171" i="201"/>
  <c r="K171" i="201"/>
  <c r="J171" i="201"/>
  <c r="I171" i="201"/>
  <c r="H171" i="201"/>
  <c r="G171" i="201"/>
  <c r="F171" i="201"/>
  <c r="E171" i="201"/>
  <c r="D171" i="201"/>
  <c r="C171" i="201"/>
  <c r="B171" i="201"/>
  <c r="A171" i="201"/>
  <c r="DU170" i="201"/>
  <c r="DT170" i="201"/>
  <c r="W170" i="201"/>
  <c r="V170" i="201"/>
  <c r="U170" i="201"/>
  <c r="T170" i="201"/>
  <c r="S170" i="201"/>
  <c r="R170" i="201"/>
  <c r="Q170" i="201"/>
  <c r="P170" i="201"/>
  <c r="O170" i="201"/>
  <c r="N170" i="201"/>
  <c r="M170" i="201"/>
  <c r="L170" i="201"/>
  <c r="K170" i="201"/>
  <c r="J170" i="201"/>
  <c r="I170" i="201"/>
  <c r="H170" i="201"/>
  <c r="G170" i="201"/>
  <c r="F170" i="201"/>
  <c r="E170" i="201"/>
  <c r="D170" i="201"/>
  <c r="C170" i="201"/>
  <c r="B170" i="201"/>
  <c r="A170" i="201"/>
  <c r="DU169" i="201"/>
  <c r="DT169" i="201"/>
  <c r="W169" i="201"/>
  <c r="V169" i="201"/>
  <c r="U169" i="201"/>
  <c r="T169" i="201"/>
  <c r="S169" i="201"/>
  <c r="R169" i="201"/>
  <c r="Q169" i="201"/>
  <c r="P169" i="201"/>
  <c r="O169" i="201"/>
  <c r="N169" i="201"/>
  <c r="M169" i="201"/>
  <c r="L169" i="201"/>
  <c r="K169" i="201"/>
  <c r="J169" i="201"/>
  <c r="I169" i="201"/>
  <c r="H169" i="201"/>
  <c r="G169" i="201"/>
  <c r="F169" i="201"/>
  <c r="E169" i="201"/>
  <c r="D169" i="201"/>
  <c r="C169" i="201"/>
  <c r="B169" i="201"/>
  <c r="A169" i="201"/>
  <c r="DU168" i="201"/>
  <c r="DT168" i="201"/>
  <c r="W168" i="201"/>
  <c r="V168" i="201"/>
  <c r="U168" i="201"/>
  <c r="T168" i="201"/>
  <c r="S168" i="201"/>
  <c r="R168" i="201"/>
  <c r="Q168" i="201"/>
  <c r="P168" i="201"/>
  <c r="O168" i="201"/>
  <c r="N168" i="201"/>
  <c r="M168" i="201"/>
  <c r="L168" i="201"/>
  <c r="K168" i="201"/>
  <c r="J168" i="201"/>
  <c r="I168" i="201"/>
  <c r="H168" i="201"/>
  <c r="G168" i="201"/>
  <c r="F168" i="201"/>
  <c r="E168" i="201"/>
  <c r="D168" i="201"/>
  <c r="C168" i="201"/>
  <c r="B168" i="201"/>
  <c r="A168" i="201"/>
  <c r="DU167" i="201"/>
  <c r="DT167" i="201"/>
  <c r="W167" i="201"/>
  <c r="V167" i="201"/>
  <c r="U167" i="201"/>
  <c r="T167" i="201"/>
  <c r="S167" i="201"/>
  <c r="R167" i="201"/>
  <c r="Q167" i="201"/>
  <c r="P167" i="201"/>
  <c r="O167" i="201"/>
  <c r="N167" i="201"/>
  <c r="M167" i="201"/>
  <c r="L167" i="201"/>
  <c r="K167" i="201"/>
  <c r="J167" i="201"/>
  <c r="I167" i="201"/>
  <c r="H167" i="201"/>
  <c r="G167" i="201"/>
  <c r="F167" i="201"/>
  <c r="E167" i="201"/>
  <c r="D167" i="201"/>
  <c r="C167" i="201"/>
  <c r="B167" i="201"/>
  <c r="A167" i="201"/>
  <c r="DU166" i="201"/>
  <c r="DT166" i="201"/>
  <c r="W166" i="201"/>
  <c r="V166" i="201"/>
  <c r="U166" i="201"/>
  <c r="T166" i="201"/>
  <c r="S166" i="201"/>
  <c r="R166" i="201"/>
  <c r="Q166" i="201"/>
  <c r="P166" i="201"/>
  <c r="O166" i="201"/>
  <c r="N166" i="201"/>
  <c r="M166" i="201"/>
  <c r="L166" i="201"/>
  <c r="K166" i="201"/>
  <c r="J166" i="201"/>
  <c r="I166" i="201"/>
  <c r="H166" i="201"/>
  <c r="G166" i="201"/>
  <c r="F166" i="201"/>
  <c r="E166" i="201"/>
  <c r="D166" i="201"/>
  <c r="C166" i="201"/>
  <c r="B166" i="201"/>
  <c r="A166" i="201"/>
  <c r="DU165" i="201"/>
  <c r="DT165" i="201"/>
  <c r="W165" i="201"/>
  <c r="V165" i="201"/>
  <c r="U165" i="201"/>
  <c r="T165" i="201"/>
  <c r="S165" i="201"/>
  <c r="R165" i="201"/>
  <c r="Q165" i="201"/>
  <c r="P165" i="201"/>
  <c r="O165" i="201"/>
  <c r="N165" i="201"/>
  <c r="M165" i="201"/>
  <c r="L165" i="201"/>
  <c r="K165" i="201"/>
  <c r="J165" i="201"/>
  <c r="I165" i="201"/>
  <c r="H165" i="201"/>
  <c r="G165" i="201"/>
  <c r="F165" i="201"/>
  <c r="E165" i="201"/>
  <c r="D165" i="201"/>
  <c r="C165" i="201"/>
  <c r="B165" i="201"/>
  <c r="A165" i="201"/>
  <c r="DU164" i="201"/>
  <c r="DT164" i="201"/>
  <c r="W164" i="201"/>
  <c r="V164" i="201"/>
  <c r="U164" i="201"/>
  <c r="T164" i="201"/>
  <c r="S164" i="201"/>
  <c r="R164" i="201"/>
  <c r="Q164" i="201"/>
  <c r="P164" i="201"/>
  <c r="O164" i="201"/>
  <c r="N164" i="201"/>
  <c r="M164" i="201"/>
  <c r="L164" i="201"/>
  <c r="K164" i="201"/>
  <c r="J164" i="201"/>
  <c r="I164" i="201"/>
  <c r="H164" i="201"/>
  <c r="G164" i="201"/>
  <c r="F164" i="201"/>
  <c r="E164" i="201"/>
  <c r="D164" i="201"/>
  <c r="C164" i="201"/>
  <c r="B164" i="201"/>
  <c r="A164" i="201"/>
  <c r="DU163" i="201"/>
  <c r="DT163" i="201"/>
  <c r="W163" i="201"/>
  <c r="V163" i="201"/>
  <c r="U163" i="201"/>
  <c r="T163" i="201"/>
  <c r="S163" i="201"/>
  <c r="R163" i="201"/>
  <c r="Q163" i="201"/>
  <c r="P163" i="201"/>
  <c r="O163" i="201"/>
  <c r="N163" i="201"/>
  <c r="M163" i="201"/>
  <c r="L163" i="201"/>
  <c r="K163" i="201"/>
  <c r="J163" i="201"/>
  <c r="I163" i="201"/>
  <c r="H163" i="201"/>
  <c r="G163" i="201"/>
  <c r="F163" i="201"/>
  <c r="E163" i="201"/>
  <c r="D163" i="201"/>
  <c r="C163" i="201"/>
  <c r="B163" i="201"/>
  <c r="A163" i="201"/>
  <c r="DU162" i="201"/>
  <c r="DT162" i="201"/>
  <c r="W162" i="201"/>
  <c r="V162" i="201"/>
  <c r="U162" i="201"/>
  <c r="T162" i="201"/>
  <c r="S162" i="201"/>
  <c r="R162" i="201"/>
  <c r="Q162" i="201"/>
  <c r="P162" i="201"/>
  <c r="O162" i="201"/>
  <c r="N162" i="201"/>
  <c r="M162" i="201"/>
  <c r="L162" i="201"/>
  <c r="K162" i="201"/>
  <c r="J162" i="201"/>
  <c r="I162" i="201"/>
  <c r="H162" i="201"/>
  <c r="G162" i="201"/>
  <c r="F162" i="201"/>
  <c r="E162" i="201"/>
  <c r="D162" i="201"/>
  <c r="C162" i="201"/>
  <c r="B162" i="201"/>
  <c r="A162" i="201"/>
  <c r="DU161" i="201"/>
  <c r="DT161" i="201"/>
  <c r="W161" i="201"/>
  <c r="V161" i="201"/>
  <c r="U161" i="201"/>
  <c r="T161" i="201"/>
  <c r="S161" i="201"/>
  <c r="R161" i="201"/>
  <c r="Q161" i="201"/>
  <c r="P161" i="201"/>
  <c r="O161" i="201"/>
  <c r="N161" i="201"/>
  <c r="M161" i="201"/>
  <c r="L161" i="201"/>
  <c r="K161" i="201"/>
  <c r="J161" i="201"/>
  <c r="I161" i="201"/>
  <c r="H161" i="201"/>
  <c r="G161" i="201"/>
  <c r="F161" i="201"/>
  <c r="E161" i="201"/>
  <c r="D161" i="201"/>
  <c r="C161" i="201"/>
  <c r="B161" i="201"/>
  <c r="A161" i="201"/>
  <c r="DU160" i="201"/>
  <c r="DT160" i="201"/>
  <c r="W160" i="201"/>
  <c r="V160" i="201"/>
  <c r="U160" i="201"/>
  <c r="T160" i="201"/>
  <c r="S160" i="201"/>
  <c r="R160" i="201"/>
  <c r="Q160" i="201"/>
  <c r="P160" i="201"/>
  <c r="O160" i="201"/>
  <c r="N160" i="201"/>
  <c r="M160" i="201"/>
  <c r="L160" i="201"/>
  <c r="K160" i="201"/>
  <c r="J160" i="201"/>
  <c r="I160" i="201"/>
  <c r="H160" i="201"/>
  <c r="G160" i="201"/>
  <c r="F160" i="201"/>
  <c r="E160" i="201"/>
  <c r="D160" i="201"/>
  <c r="C160" i="201"/>
  <c r="B160" i="201"/>
  <c r="A160" i="201"/>
  <c r="DU159" i="201"/>
  <c r="DT159" i="201"/>
  <c r="W159" i="201"/>
  <c r="V159" i="201"/>
  <c r="U159" i="201"/>
  <c r="T159" i="201"/>
  <c r="S159" i="201"/>
  <c r="R159" i="201"/>
  <c r="Q159" i="201"/>
  <c r="P159" i="201"/>
  <c r="O159" i="201"/>
  <c r="N159" i="201"/>
  <c r="M159" i="201"/>
  <c r="L159" i="201"/>
  <c r="K159" i="201"/>
  <c r="J159" i="201"/>
  <c r="I159" i="201"/>
  <c r="H159" i="201"/>
  <c r="G159" i="201"/>
  <c r="F159" i="201"/>
  <c r="E159" i="201"/>
  <c r="D159" i="201"/>
  <c r="C159" i="201"/>
  <c r="B159" i="201"/>
  <c r="A159" i="201"/>
  <c r="DU158" i="201"/>
  <c r="DT158" i="201"/>
  <c r="W158" i="201"/>
  <c r="V158" i="201"/>
  <c r="U158" i="201"/>
  <c r="T158" i="201"/>
  <c r="S158" i="201"/>
  <c r="R158" i="201"/>
  <c r="Q158" i="201"/>
  <c r="P158" i="201"/>
  <c r="O158" i="201"/>
  <c r="N158" i="201"/>
  <c r="M158" i="201"/>
  <c r="L158" i="201"/>
  <c r="K158" i="201"/>
  <c r="J158" i="201"/>
  <c r="I158" i="201"/>
  <c r="H158" i="201"/>
  <c r="G158" i="201"/>
  <c r="F158" i="201"/>
  <c r="E158" i="201"/>
  <c r="D158" i="201"/>
  <c r="C158" i="201"/>
  <c r="B158" i="201"/>
  <c r="A158" i="201"/>
  <c r="DU157" i="201"/>
  <c r="DT157" i="201"/>
  <c r="W157" i="201"/>
  <c r="V157" i="201"/>
  <c r="U157" i="201"/>
  <c r="T157" i="201"/>
  <c r="S157" i="201"/>
  <c r="R157" i="201"/>
  <c r="Q157" i="201"/>
  <c r="P157" i="201"/>
  <c r="O157" i="201"/>
  <c r="N157" i="201"/>
  <c r="M157" i="201"/>
  <c r="L157" i="201"/>
  <c r="K157" i="201"/>
  <c r="J157" i="201"/>
  <c r="I157" i="201"/>
  <c r="H157" i="201"/>
  <c r="G157" i="201"/>
  <c r="F157" i="201"/>
  <c r="E157" i="201"/>
  <c r="D157" i="201"/>
  <c r="C157" i="201"/>
  <c r="B157" i="201"/>
  <c r="A157" i="201"/>
  <c r="DU156" i="201"/>
  <c r="DT156" i="201"/>
  <c r="W156" i="201"/>
  <c r="V156" i="201"/>
  <c r="U156" i="201"/>
  <c r="T156" i="201"/>
  <c r="S156" i="201"/>
  <c r="R156" i="201"/>
  <c r="Q156" i="201"/>
  <c r="P156" i="201"/>
  <c r="O156" i="201"/>
  <c r="N156" i="201"/>
  <c r="M156" i="201"/>
  <c r="L156" i="201"/>
  <c r="K156" i="201"/>
  <c r="J156" i="201"/>
  <c r="I156" i="201"/>
  <c r="H156" i="201"/>
  <c r="G156" i="201"/>
  <c r="F156" i="201"/>
  <c r="E156" i="201"/>
  <c r="D156" i="201"/>
  <c r="C156" i="201"/>
  <c r="B156" i="201"/>
  <c r="A156" i="201"/>
  <c r="DU155" i="201"/>
  <c r="DT155" i="201"/>
  <c r="W155" i="201"/>
  <c r="V155" i="201"/>
  <c r="U155" i="201"/>
  <c r="T155" i="201"/>
  <c r="S155" i="201"/>
  <c r="R155" i="201"/>
  <c r="Q155" i="201"/>
  <c r="P155" i="201"/>
  <c r="O155" i="201"/>
  <c r="N155" i="201"/>
  <c r="M155" i="201"/>
  <c r="L155" i="201"/>
  <c r="K155" i="201"/>
  <c r="J155" i="201"/>
  <c r="I155" i="201"/>
  <c r="H155" i="201"/>
  <c r="G155" i="201"/>
  <c r="F155" i="201"/>
  <c r="E155" i="201"/>
  <c r="D155" i="201"/>
  <c r="C155" i="201"/>
  <c r="B155" i="201"/>
  <c r="A155" i="201"/>
  <c r="DU154" i="201"/>
  <c r="DT154" i="201"/>
  <c r="W154" i="201"/>
  <c r="V154" i="201"/>
  <c r="U154" i="201"/>
  <c r="T154" i="201"/>
  <c r="S154" i="201"/>
  <c r="R154" i="201"/>
  <c r="Q154" i="201"/>
  <c r="P154" i="201"/>
  <c r="O154" i="201"/>
  <c r="N154" i="201"/>
  <c r="M154" i="201"/>
  <c r="L154" i="201"/>
  <c r="K154" i="201"/>
  <c r="J154" i="201"/>
  <c r="I154" i="201"/>
  <c r="H154" i="201"/>
  <c r="G154" i="201"/>
  <c r="F154" i="201"/>
  <c r="E154" i="201"/>
  <c r="D154" i="201"/>
  <c r="C154" i="201"/>
  <c r="B154" i="201"/>
  <c r="A154" i="201"/>
  <c r="DU153" i="201"/>
  <c r="DT153" i="201"/>
  <c r="W153" i="201"/>
  <c r="V153" i="201"/>
  <c r="U153" i="201"/>
  <c r="T153" i="201"/>
  <c r="S153" i="201"/>
  <c r="R153" i="201"/>
  <c r="Q153" i="201"/>
  <c r="P153" i="201"/>
  <c r="O153" i="201"/>
  <c r="N153" i="201"/>
  <c r="M153" i="201"/>
  <c r="L153" i="201"/>
  <c r="K153" i="201"/>
  <c r="J153" i="201"/>
  <c r="I153" i="201"/>
  <c r="H153" i="201"/>
  <c r="G153" i="201"/>
  <c r="F153" i="201"/>
  <c r="E153" i="201"/>
  <c r="D153" i="201"/>
  <c r="C153" i="201"/>
  <c r="B153" i="201"/>
  <c r="A153" i="201"/>
  <c r="DU152" i="201"/>
  <c r="DT152" i="201"/>
  <c r="W152" i="201"/>
  <c r="V152" i="201"/>
  <c r="U152" i="201"/>
  <c r="T152" i="201"/>
  <c r="S152" i="201"/>
  <c r="R152" i="201"/>
  <c r="Q152" i="201"/>
  <c r="P152" i="201"/>
  <c r="O152" i="201"/>
  <c r="N152" i="201"/>
  <c r="M152" i="201"/>
  <c r="L152" i="201"/>
  <c r="K152" i="201"/>
  <c r="J152" i="201"/>
  <c r="I152" i="201"/>
  <c r="H152" i="201"/>
  <c r="G152" i="201"/>
  <c r="F152" i="201"/>
  <c r="E152" i="201"/>
  <c r="D152" i="201"/>
  <c r="C152" i="201"/>
  <c r="B152" i="201"/>
  <c r="A152" i="201"/>
  <c r="DU151" i="201"/>
  <c r="DT151" i="201"/>
  <c r="W151" i="201"/>
  <c r="V151" i="201"/>
  <c r="U151" i="201"/>
  <c r="T151" i="201"/>
  <c r="S151" i="201"/>
  <c r="R151" i="201"/>
  <c r="Q151" i="201"/>
  <c r="P151" i="201"/>
  <c r="O151" i="201"/>
  <c r="N151" i="201"/>
  <c r="M151" i="201"/>
  <c r="L151" i="201"/>
  <c r="K151" i="201"/>
  <c r="J151" i="201"/>
  <c r="I151" i="201"/>
  <c r="H151" i="201"/>
  <c r="G151" i="201"/>
  <c r="F151" i="201"/>
  <c r="E151" i="201"/>
  <c r="D151" i="201"/>
  <c r="C151" i="201"/>
  <c r="B151" i="201"/>
  <c r="A151" i="201"/>
  <c r="DU150" i="201"/>
  <c r="DT150" i="201"/>
  <c r="W150" i="201"/>
  <c r="V150" i="201"/>
  <c r="U150" i="201"/>
  <c r="T150" i="201"/>
  <c r="S150" i="201"/>
  <c r="R150" i="201"/>
  <c r="Q150" i="201"/>
  <c r="P150" i="201"/>
  <c r="O150" i="201"/>
  <c r="N150" i="201"/>
  <c r="M150" i="201"/>
  <c r="L150" i="201"/>
  <c r="K150" i="201"/>
  <c r="J150" i="201"/>
  <c r="I150" i="201"/>
  <c r="H150" i="201"/>
  <c r="G150" i="201"/>
  <c r="F150" i="201"/>
  <c r="E150" i="201"/>
  <c r="D150" i="201"/>
  <c r="C150" i="201"/>
  <c r="B150" i="201"/>
  <c r="A150" i="201"/>
  <c r="DU149" i="201"/>
  <c r="DT149" i="201"/>
  <c r="W149" i="201"/>
  <c r="V149" i="201"/>
  <c r="U149" i="201"/>
  <c r="T149" i="201"/>
  <c r="S149" i="201"/>
  <c r="R149" i="201"/>
  <c r="Q149" i="201"/>
  <c r="P149" i="201"/>
  <c r="O149" i="201"/>
  <c r="N149" i="201"/>
  <c r="M149" i="201"/>
  <c r="L149" i="201"/>
  <c r="K149" i="201"/>
  <c r="J149" i="201"/>
  <c r="I149" i="201"/>
  <c r="H149" i="201"/>
  <c r="G149" i="201"/>
  <c r="F149" i="201"/>
  <c r="E149" i="201"/>
  <c r="D149" i="201"/>
  <c r="C149" i="201"/>
  <c r="B149" i="201"/>
  <c r="A149" i="201"/>
  <c r="DU148" i="201"/>
  <c r="DT148" i="201"/>
  <c r="W148" i="201"/>
  <c r="V148" i="201"/>
  <c r="U148" i="201"/>
  <c r="T148" i="201"/>
  <c r="S148" i="201"/>
  <c r="R148" i="201"/>
  <c r="Q148" i="201"/>
  <c r="P148" i="201"/>
  <c r="O148" i="201"/>
  <c r="N148" i="201"/>
  <c r="M148" i="201"/>
  <c r="L148" i="201"/>
  <c r="K148" i="201"/>
  <c r="J148" i="201"/>
  <c r="I148" i="201"/>
  <c r="H148" i="201"/>
  <c r="G148" i="201"/>
  <c r="F148" i="201"/>
  <c r="E148" i="201"/>
  <c r="D148" i="201"/>
  <c r="C148" i="201"/>
  <c r="B148" i="201"/>
  <c r="A148" i="201"/>
  <c r="DU147" i="201"/>
  <c r="DT147" i="201"/>
  <c r="W147" i="201"/>
  <c r="V147" i="201"/>
  <c r="U147" i="201"/>
  <c r="T147" i="201"/>
  <c r="S147" i="201"/>
  <c r="R147" i="201"/>
  <c r="Q147" i="201"/>
  <c r="P147" i="201"/>
  <c r="O147" i="201"/>
  <c r="N147" i="201"/>
  <c r="M147" i="201"/>
  <c r="L147" i="201"/>
  <c r="K147" i="201"/>
  <c r="J147" i="201"/>
  <c r="I147" i="201"/>
  <c r="H147" i="201"/>
  <c r="G147" i="201"/>
  <c r="F147" i="201"/>
  <c r="E147" i="201"/>
  <c r="D147" i="201"/>
  <c r="C147" i="201"/>
  <c r="B147" i="201"/>
  <c r="A147" i="201"/>
  <c r="DU146" i="201"/>
  <c r="DT146" i="201"/>
  <c r="W146" i="201"/>
  <c r="V146" i="201"/>
  <c r="U146" i="201"/>
  <c r="T146" i="201"/>
  <c r="S146" i="201"/>
  <c r="R146" i="201"/>
  <c r="Q146" i="201"/>
  <c r="P146" i="201"/>
  <c r="O146" i="201"/>
  <c r="N146" i="201"/>
  <c r="M146" i="201"/>
  <c r="L146" i="201"/>
  <c r="K146" i="201"/>
  <c r="J146" i="201"/>
  <c r="I146" i="201"/>
  <c r="H146" i="201"/>
  <c r="G146" i="201"/>
  <c r="F146" i="201"/>
  <c r="E146" i="201"/>
  <c r="D146" i="201"/>
  <c r="C146" i="201"/>
  <c r="B146" i="201"/>
  <c r="A146" i="201"/>
  <c r="DU145" i="201"/>
  <c r="DT145" i="201"/>
  <c r="W145" i="201"/>
  <c r="V145" i="201"/>
  <c r="U145" i="201"/>
  <c r="T145" i="201"/>
  <c r="S145" i="201"/>
  <c r="R145" i="201"/>
  <c r="Q145" i="201"/>
  <c r="P145" i="201"/>
  <c r="O145" i="201"/>
  <c r="N145" i="201"/>
  <c r="M145" i="201"/>
  <c r="L145" i="201"/>
  <c r="K145" i="201"/>
  <c r="J145" i="201"/>
  <c r="I145" i="201"/>
  <c r="H145" i="201"/>
  <c r="G145" i="201"/>
  <c r="F145" i="201"/>
  <c r="E145" i="201"/>
  <c r="D145" i="201"/>
  <c r="C145" i="201"/>
  <c r="B145" i="201"/>
  <c r="A145" i="201"/>
  <c r="DU144" i="201"/>
  <c r="DT144" i="201"/>
  <c r="W144" i="201"/>
  <c r="V144" i="201"/>
  <c r="U144" i="201"/>
  <c r="T144" i="201"/>
  <c r="S144" i="201"/>
  <c r="R144" i="201"/>
  <c r="Q144" i="201"/>
  <c r="P144" i="201"/>
  <c r="O144" i="201"/>
  <c r="N144" i="201"/>
  <c r="M144" i="201"/>
  <c r="L144" i="201"/>
  <c r="K144" i="201"/>
  <c r="J144" i="201"/>
  <c r="I144" i="201"/>
  <c r="H144" i="201"/>
  <c r="G144" i="201"/>
  <c r="F144" i="201"/>
  <c r="E144" i="201"/>
  <c r="D144" i="201"/>
  <c r="C144" i="201"/>
  <c r="B144" i="201"/>
  <c r="A144" i="201"/>
  <c r="DU143" i="201"/>
  <c r="DT143" i="201"/>
  <c r="W143" i="201"/>
  <c r="V143" i="201"/>
  <c r="U143" i="201"/>
  <c r="T143" i="201"/>
  <c r="S143" i="201"/>
  <c r="R143" i="201"/>
  <c r="Q143" i="201"/>
  <c r="P143" i="201"/>
  <c r="O143" i="201"/>
  <c r="N143" i="201"/>
  <c r="M143" i="201"/>
  <c r="L143" i="201"/>
  <c r="K143" i="201"/>
  <c r="J143" i="201"/>
  <c r="I143" i="201"/>
  <c r="H143" i="201"/>
  <c r="G143" i="201"/>
  <c r="F143" i="201"/>
  <c r="E143" i="201"/>
  <c r="D143" i="201"/>
  <c r="C143" i="201"/>
  <c r="B143" i="201"/>
  <c r="A143" i="201"/>
  <c r="DU142" i="201"/>
  <c r="DT142" i="201"/>
  <c r="W142" i="201"/>
  <c r="V142" i="201"/>
  <c r="U142" i="201"/>
  <c r="T142" i="201"/>
  <c r="S142" i="201"/>
  <c r="R142" i="201"/>
  <c r="Q142" i="201"/>
  <c r="P142" i="201"/>
  <c r="O142" i="201"/>
  <c r="N142" i="201"/>
  <c r="M142" i="201"/>
  <c r="L142" i="201"/>
  <c r="K142" i="201"/>
  <c r="J142" i="201"/>
  <c r="I142" i="201"/>
  <c r="H142" i="201"/>
  <c r="G142" i="201"/>
  <c r="F142" i="201"/>
  <c r="E142" i="201"/>
  <c r="D142" i="201"/>
  <c r="C142" i="201"/>
  <c r="B142" i="201"/>
  <c r="A142" i="201"/>
  <c r="DU141" i="201"/>
  <c r="DT141" i="201"/>
  <c r="W141" i="201"/>
  <c r="V141" i="201"/>
  <c r="U141" i="201"/>
  <c r="T141" i="201"/>
  <c r="S141" i="201"/>
  <c r="R141" i="201"/>
  <c r="Q141" i="201"/>
  <c r="P141" i="201"/>
  <c r="O141" i="201"/>
  <c r="N141" i="201"/>
  <c r="M141" i="201"/>
  <c r="L141" i="201"/>
  <c r="K141" i="201"/>
  <c r="J141" i="201"/>
  <c r="I141" i="201"/>
  <c r="H141" i="201"/>
  <c r="G141" i="201"/>
  <c r="F141" i="201"/>
  <c r="E141" i="201"/>
  <c r="D141" i="201"/>
  <c r="C141" i="201"/>
  <c r="B141" i="201"/>
  <c r="A141" i="201"/>
  <c r="DU140" i="201"/>
  <c r="DT140" i="201"/>
  <c r="W140" i="201"/>
  <c r="V140" i="201"/>
  <c r="U140" i="201"/>
  <c r="T140" i="201"/>
  <c r="S140" i="201"/>
  <c r="R140" i="201"/>
  <c r="Q140" i="201"/>
  <c r="P140" i="201"/>
  <c r="O140" i="201"/>
  <c r="N140" i="201"/>
  <c r="M140" i="201"/>
  <c r="L140" i="201"/>
  <c r="K140" i="201"/>
  <c r="J140" i="201"/>
  <c r="I140" i="201"/>
  <c r="H140" i="201"/>
  <c r="G140" i="201"/>
  <c r="F140" i="201"/>
  <c r="E140" i="201"/>
  <c r="D140" i="201"/>
  <c r="C140" i="201"/>
  <c r="B140" i="201"/>
  <c r="A140" i="201"/>
  <c r="DU139" i="201"/>
  <c r="DT139" i="201"/>
  <c r="W139" i="201"/>
  <c r="V139" i="201"/>
  <c r="U139" i="201"/>
  <c r="T139" i="201"/>
  <c r="S139" i="201"/>
  <c r="R139" i="201"/>
  <c r="Q139" i="201"/>
  <c r="P139" i="201"/>
  <c r="O139" i="201"/>
  <c r="N139" i="201"/>
  <c r="M139" i="201"/>
  <c r="L139" i="201"/>
  <c r="K139" i="201"/>
  <c r="J139" i="201"/>
  <c r="I139" i="201"/>
  <c r="H139" i="201"/>
  <c r="G139" i="201"/>
  <c r="F139" i="201"/>
  <c r="E139" i="201"/>
  <c r="D139" i="201"/>
  <c r="C139" i="201"/>
  <c r="B139" i="201"/>
  <c r="A139" i="201"/>
  <c r="DU138" i="201"/>
  <c r="DT138" i="201"/>
  <c r="W138" i="201"/>
  <c r="V138" i="201"/>
  <c r="U138" i="201"/>
  <c r="T138" i="201"/>
  <c r="S138" i="201"/>
  <c r="R138" i="201"/>
  <c r="Q138" i="201"/>
  <c r="P138" i="201"/>
  <c r="O138" i="201"/>
  <c r="N138" i="201"/>
  <c r="M138" i="201"/>
  <c r="L138" i="201"/>
  <c r="K138" i="201"/>
  <c r="J138" i="201"/>
  <c r="I138" i="201"/>
  <c r="H138" i="201"/>
  <c r="G138" i="201"/>
  <c r="F138" i="201"/>
  <c r="E138" i="201"/>
  <c r="D138" i="201"/>
  <c r="C138" i="201"/>
  <c r="B138" i="201"/>
  <c r="A138" i="201"/>
  <c r="DU137" i="201"/>
  <c r="DT137" i="201"/>
  <c r="W137" i="201"/>
  <c r="V137" i="201"/>
  <c r="U137" i="201"/>
  <c r="T137" i="201"/>
  <c r="S137" i="201"/>
  <c r="R137" i="201"/>
  <c r="Q137" i="201"/>
  <c r="P137" i="201"/>
  <c r="O137" i="201"/>
  <c r="N137" i="201"/>
  <c r="M137" i="201"/>
  <c r="L137" i="201"/>
  <c r="K137" i="201"/>
  <c r="J137" i="201"/>
  <c r="I137" i="201"/>
  <c r="H137" i="201"/>
  <c r="G137" i="201"/>
  <c r="F137" i="201"/>
  <c r="E137" i="201"/>
  <c r="D137" i="201"/>
  <c r="C137" i="201"/>
  <c r="B137" i="201"/>
  <c r="A137" i="201"/>
  <c r="DU136" i="201"/>
  <c r="DT136" i="201"/>
  <c r="W136" i="201"/>
  <c r="V136" i="201"/>
  <c r="U136" i="201"/>
  <c r="T136" i="201"/>
  <c r="S136" i="201"/>
  <c r="R136" i="201"/>
  <c r="Q136" i="201"/>
  <c r="P136" i="201"/>
  <c r="O136" i="201"/>
  <c r="N136" i="201"/>
  <c r="M136" i="201"/>
  <c r="L136" i="201"/>
  <c r="K136" i="201"/>
  <c r="J136" i="201"/>
  <c r="I136" i="201"/>
  <c r="H136" i="201"/>
  <c r="G136" i="201"/>
  <c r="F136" i="201"/>
  <c r="E136" i="201"/>
  <c r="D136" i="201"/>
  <c r="C136" i="201"/>
  <c r="B136" i="201"/>
  <c r="A136" i="201"/>
  <c r="DU135" i="201"/>
  <c r="DT135" i="201"/>
  <c r="W135" i="201"/>
  <c r="V135" i="201"/>
  <c r="U135" i="201"/>
  <c r="T135" i="201"/>
  <c r="S135" i="201"/>
  <c r="R135" i="201"/>
  <c r="Q135" i="201"/>
  <c r="P135" i="201"/>
  <c r="O135" i="201"/>
  <c r="N135" i="201"/>
  <c r="M135" i="201"/>
  <c r="L135" i="201"/>
  <c r="K135" i="201"/>
  <c r="J135" i="201"/>
  <c r="I135" i="201"/>
  <c r="H135" i="201"/>
  <c r="G135" i="201"/>
  <c r="F135" i="201"/>
  <c r="E135" i="201"/>
  <c r="D135" i="201"/>
  <c r="C135" i="201"/>
  <c r="B135" i="201"/>
  <c r="A135" i="201"/>
  <c r="DU134" i="201"/>
  <c r="DT134" i="201"/>
  <c r="W134" i="201"/>
  <c r="V134" i="201"/>
  <c r="U134" i="201"/>
  <c r="T134" i="201"/>
  <c r="S134" i="201"/>
  <c r="R134" i="201"/>
  <c r="Q134" i="201"/>
  <c r="P134" i="201"/>
  <c r="O134" i="201"/>
  <c r="N134" i="201"/>
  <c r="M134" i="201"/>
  <c r="L134" i="201"/>
  <c r="K134" i="201"/>
  <c r="J134" i="201"/>
  <c r="I134" i="201"/>
  <c r="H134" i="201"/>
  <c r="G134" i="201"/>
  <c r="F134" i="201"/>
  <c r="E134" i="201"/>
  <c r="D134" i="201"/>
  <c r="C134" i="201"/>
  <c r="B134" i="201"/>
  <c r="A134" i="201"/>
  <c r="DU133" i="201"/>
  <c r="DT133" i="201"/>
  <c r="W133" i="201"/>
  <c r="V133" i="201"/>
  <c r="U133" i="201"/>
  <c r="T133" i="201"/>
  <c r="S133" i="201"/>
  <c r="R133" i="201"/>
  <c r="Q133" i="201"/>
  <c r="P133" i="201"/>
  <c r="O133" i="201"/>
  <c r="N133" i="201"/>
  <c r="M133" i="201"/>
  <c r="L133" i="201"/>
  <c r="K133" i="201"/>
  <c r="J133" i="201"/>
  <c r="I133" i="201"/>
  <c r="H133" i="201"/>
  <c r="G133" i="201"/>
  <c r="F133" i="201"/>
  <c r="E133" i="201"/>
  <c r="D133" i="201"/>
  <c r="C133" i="201"/>
  <c r="B133" i="201"/>
  <c r="A133" i="201"/>
  <c r="DU132" i="201"/>
  <c r="DT132" i="201"/>
  <c r="W132" i="201"/>
  <c r="V132" i="201"/>
  <c r="U132" i="201"/>
  <c r="T132" i="201"/>
  <c r="S132" i="201"/>
  <c r="R132" i="201"/>
  <c r="Q132" i="201"/>
  <c r="P132" i="201"/>
  <c r="O132" i="201"/>
  <c r="N132" i="201"/>
  <c r="M132" i="201"/>
  <c r="L132" i="201"/>
  <c r="K132" i="201"/>
  <c r="J132" i="201"/>
  <c r="I132" i="201"/>
  <c r="H132" i="201"/>
  <c r="G132" i="201"/>
  <c r="F132" i="201"/>
  <c r="E132" i="201"/>
  <c r="D132" i="201"/>
  <c r="C132" i="201"/>
  <c r="B132" i="201"/>
  <c r="A132" i="201"/>
  <c r="DU131" i="201"/>
  <c r="DT131" i="201"/>
  <c r="W131" i="201"/>
  <c r="V131" i="201"/>
  <c r="U131" i="201"/>
  <c r="T131" i="201"/>
  <c r="S131" i="201"/>
  <c r="R131" i="201"/>
  <c r="Q131" i="201"/>
  <c r="P131" i="201"/>
  <c r="O131" i="201"/>
  <c r="N131" i="201"/>
  <c r="M131" i="201"/>
  <c r="L131" i="201"/>
  <c r="K131" i="201"/>
  <c r="J131" i="201"/>
  <c r="I131" i="201"/>
  <c r="H131" i="201"/>
  <c r="G131" i="201"/>
  <c r="F131" i="201"/>
  <c r="E131" i="201"/>
  <c r="D131" i="201"/>
  <c r="C131" i="201"/>
  <c r="B131" i="201"/>
  <c r="A131" i="201"/>
  <c r="DU130" i="201"/>
  <c r="DT130" i="201"/>
  <c r="W130" i="201"/>
  <c r="V130" i="201"/>
  <c r="U130" i="201"/>
  <c r="T130" i="201"/>
  <c r="S130" i="201"/>
  <c r="R130" i="201"/>
  <c r="Q130" i="201"/>
  <c r="P130" i="201"/>
  <c r="O130" i="201"/>
  <c r="N130" i="201"/>
  <c r="M130" i="201"/>
  <c r="L130" i="201"/>
  <c r="K130" i="201"/>
  <c r="J130" i="201"/>
  <c r="I130" i="201"/>
  <c r="H130" i="201"/>
  <c r="G130" i="201"/>
  <c r="F130" i="201"/>
  <c r="E130" i="201"/>
  <c r="D130" i="201"/>
  <c r="C130" i="201"/>
  <c r="B130" i="201"/>
  <c r="A130" i="201"/>
  <c r="DU129" i="201"/>
  <c r="DT129" i="201"/>
  <c r="W129" i="201"/>
  <c r="V129" i="201"/>
  <c r="U129" i="201"/>
  <c r="T129" i="201"/>
  <c r="S129" i="201"/>
  <c r="R129" i="201"/>
  <c r="Q129" i="201"/>
  <c r="P129" i="201"/>
  <c r="O129" i="201"/>
  <c r="N129" i="201"/>
  <c r="M129" i="201"/>
  <c r="L129" i="201"/>
  <c r="K129" i="201"/>
  <c r="J129" i="201"/>
  <c r="I129" i="201"/>
  <c r="H129" i="201"/>
  <c r="G129" i="201"/>
  <c r="F129" i="201"/>
  <c r="E129" i="201"/>
  <c r="D129" i="201"/>
  <c r="C129" i="201"/>
  <c r="B129" i="201"/>
  <c r="A129" i="201"/>
  <c r="DU128" i="201"/>
  <c r="DT128" i="201"/>
  <c r="W128" i="201"/>
  <c r="V128" i="201"/>
  <c r="U128" i="201"/>
  <c r="T128" i="201"/>
  <c r="S128" i="201"/>
  <c r="R128" i="201"/>
  <c r="Q128" i="201"/>
  <c r="P128" i="201"/>
  <c r="O128" i="201"/>
  <c r="N128" i="201"/>
  <c r="M128" i="201"/>
  <c r="L128" i="201"/>
  <c r="K128" i="201"/>
  <c r="J128" i="201"/>
  <c r="I128" i="201"/>
  <c r="H128" i="201"/>
  <c r="G128" i="201"/>
  <c r="F128" i="201"/>
  <c r="E128" i="201"/>
  <c r="D128" i="201"/>
  <c r="C128" i="201"/>
  <c r="B128" i="201"/>
  <c r="A128" i="201"/>
  <c r="DU127" i="201"/>
  <c r="DT127" i="201"/>
  <c r="W127" i="201"/>
  <c r="V127" i="201"/>
  <c r="U127" i="201"/>
  <c r="T127" i="201"/>
  <c r="S127" i="201"/>
  <c r="R127" i="201"/>
  <c r="Q127" i="201"/>
  <c r="P127" i="201"/>
  <c r="O127" i="201"/>
  <c r="N127" i="201"/>
  <c r="M127" i="201"/>
  <c r="L127" i="201"/>
  <c r="K127" i="201"/>
  <c r="J127" i="201"/>
  <c r="I127" i="201"/>
  <c r="H127" i="201"/>
  <c r="G127" i="201"/>
  <c r="F127" i="201"/>
  <c r="E127" i="201"/>
  <c r="D127" i="201"/>
  <c r="C127" i="201"/>
  <c r="B127" i="201"/>
  <c r="A127" i="201"/>
  <c r="DU126" i="201"/>
  <c r="DT126" i="201"/>
  <c r="W126" i="201"/>
  <c r="V126" i="201"/>
  <c r="U126" i="201"/>
  <c r="T126" i="201"/>
  <c r="S126" i="201"/>
  <c r="R126" i="201"/>
  <c r="Q126" i="201"/>
  <c r="P126" i="201"/>
  <c r="O126" i="201"/>
  <c r="N126" i="201"/>
  <c r="M126" i="201"/>
  <c r="L126" i="201"/>
  <c r="K126" i="201"/>
  <c r="J126" i="201"/>
  <c r="I126" i="201"/>
  <c r="H126" i="201"/>
  <c r="G126" i="201"/>
  <c r="F126" i="201"/>
  <c r="E126" i="201"/>
  <c r="D126" i="201"/>
  <c r="C126" i="201"/>
  <c r="B126" i="201"/>
  <c r="A126" i="201"/>
  <c r="DU125" i="201"/>
  <c r="DT125" i="201"/>
  <c r="W125" i="201"/>
  <c r="V125" i="201"/>
  <c r="U125" i="201"/>
  <c r="T125" i="201"/>
  <c r="S125" i="201"/>
  <c r="R125" i="201"/>
  <c r="Q125" i="201"/>
  <c r="P125" i="201"/>
  <c r="O125" i="201"/>
  <c r="N125" i="201"/>
  <c r="M125" i="201"/>
  <c r="L125" i="201"/>
  <c r="K125" i="201"/>
  <c r="J125" i="201"/>
  <c r="I125" i="201"/>
  <c r="H125" i="201"/>
  <c r="G125" i="201"/>
  <c r="F125" i="201"/>
  <c r="E125" i="201"/>
  <c r="D125" i="201"/>
  <c r="C125" i="201"/>
  <c r="B125" i="201"/>
  <c r="A125" i="201"/>
  <c r="DU124" i="201"/>
  <c r="DT124" i="201"/>
  <c r="W124" i="201"/>
  <c r="V124" i="201"/>
  <c r="U124" i="201"/>
  <c r="T124" i="201"/>
  <c r="S124" i="201"/>
  <c r="R124" i="201"/>
  <c r="Q124" i="201"/>
  <c r="P124" i="201"/>
  <c r="O124" i="201"/>
  <c r="N124" i="201"/>
  <c r="M124" i="201"/>
  <c r="L124" i="201"/>
  <c r="K124" i="201"/>
  <c r="J124" i="201"/>
  <c r="I124" i="201"/>
  <c r="H124" i="201"/>
  <c r="G124" i="201"/>
  <c r="F124" i="201"/>
  <c r="E124" i="201"/>
  <c r="D124" i="201"/>
  <c r="C124" i="201"/>
  <c r="B124" i="201"/>
  <c r="A124" i="201"/>
  <c r="DU123" i="201"/>
  <c r="DT123" i="201"/>
  <c r="W123" i="201"/>
  <c r="V123" i="201"/>
  <c r="U123" i="201"/>
  <c r="T123" i="201"/>
  <c r="S123" i="201"/>
  <c r="R123" i="201"/>
  <c r="Q123" i="201"/>
  <c r="P123" i="201"/>
  <c r="O123" i="201"/>
  <c r="N123" i="201"/>
  <c r="M123" i="201"/>
  <c r="L123" i="201"/>
  <c r="K123" i="201"/>
  <c r="J123" i="201"/>
  <c r="I123" i="201"/>
  <c r="H123" i="201"/>
  <c r="G123" i="201"/>
  <c r="F123" i="201"/>
  <c r="E123" i="201"/>
  <c r="D123" i="201"/>
  <c r="C123" i="201"/>
  <c r="B123" i="201"/>
  <c r="A123" i="201"/>
  <c r="DU122" i="201"/>
  <c r="DT122" i="201"/>
  <c r="W122" i="201"/>
  <c r="V122" i="201"/>
  <c r="U122" i="201"/>
  <c r="T122" i="201"/>
  <c r="S122" i="201"/>
  <c r="R122" i="201"/>
  <c r="Q122" i="201"/>
  <c r="P122" i="201"/>
  <c r="O122" i="201"/>
  <c r="N122" i="201"/>
  <c r="M122" i="201"/>
  <c r="L122" i="201"/>
  <c r="K122" i="201"/>
  <c r="J122" i="201"/>
  <c r="I122" i="201"/>
  <c r="H122" i="201"/>
  <c r="G122" i="201"/>
  <c r="F122" i="201"/>
  <c r="E122" i="201"/>
  <c r="D122" i="201"/>
  <c r="C122" i="201"/>
  <c r="B122" i="201"/>
  <c r="A122" i="201"/>
  <c r="DU121" i="201"/>
  <c r="DT121" i="201"/>
  <c r="W121" i="201"/>
  <c r="V121" i="201"/>
  <c r="U121" i="201"/>
  <c r="T121" i="201"/>
  <c r="S121" i="201"/>
  <c r="R121" i="201"/>
  <c r="Q121" i="201"/>
  <c r="P121" i="201"/>
  <c r="O121" i="201"/>
  <c r="N121" i="201"/>
  <c r="M121" i="201"/>
  <c r="L121" i="201"/>
  <c r="K121" i="201"/>
  <c r="J121" i="201"/>
  <c r="I121" i="201"/>
  <c r="H121" i="201"/>
  <c r="G121" i="201"/>
  <c r="F121" i="201"/>
  <c r="E121" i="201"/>
  <c r="D121" i="201"/>
  <c r="C121" i="201"/>
  <c r="B121" i="201"/>
  <c r="A121" i="201"/>
  <c r="DU120" i="201"/>
  <c r="DT120" i="201"/>
  <c r="W120" i="201"/>
  <c r="V120" i="201"/>
  <c r="U120" i="201"/>
  <c r="T120" i="201"/>
  <c r="S120" i="201"/>
  <c r="R120" i="201"/>
  <c r="Q120" i="201"/>
  <c r="P120" i="201"/>
  <c r="O120" i="201"/>
  <c r="N120" i="201"/>
  <c r="M120" i="201"/>
  <c r="L120" i="201"/>
  <c r="K120" i="201"/>
  <c r="J120" i="201"/>
  <c r="I120" i="201"/>
  <c r="H120" i="201"/>
  <c r="G120" i="201"/>
  <c r="F120" i="201"/>
  <c r="E120" i="201"/>
  <c r="D120" i="201"/>
  <c r="C120" i="201"/>
  <c r="B120" i="201"/>
  <c r="A120" i="201"/>
  <c r="DU119" i="201"/>
  <c r="DT119" i="201"/>
  <c r="W119" i="201"/>
  <c r="V119" i="201"/>
  <c r="U119" i="201"/>
  <c r="T119" i="201"/>
  <c r="S119" i="201"/>
  <c r="R119" i="201"/>
  <c r="Q119" i="201"/>
  <c r="P119" i="201"/>
  <c r="O119" i="201"/>
  <c r="N119" i="201"/>
  <c r="M119" i="201"/>
  <c r="L119" i="201"/>
  <c r="K119" i="201"/>
  <c r="J119" i="201"/>
  <c r="I119" i="201"/>
  <c r="H119" i="201"/>
  <c r="G119" i="201"/>
  <c r="F119" i="201"/>
  <c r="E119" i="201"/>
  <c r="D119" i="201"/>
  <c r="C119" i="201"/>
  <c r="B119" i="201"/>
  <c r="A119" i="201"/>
  <c r="DU118" i="201"/>
  <c r="DT118" i="201"/>
  <c r="W118" i="201"/>
  <c r="V118" i="201"/>
  <c r="U118" i="201"/>
  <c r="T118" i="201"/>
  <c r="S118" i="201"/>
  <c r="R118" i="201"/>
  <c r="Q118" i="201"/>
  <c r="P118" i="201"/>
  <c r="O118" i="201"/>
  <c r="N118" i="201"/>
  <c r="M118" i="201"/>
  <c r="L118" i="201"/>
  <c r="K118" i="201"/>
  <c r="J118" i="201"/>
  <c r="I118" i="201"/>
  <c r="H118" i="201"/>
  <c r="G118" i="201"/>
  <c r="F118" i="201"/>
  <c r="E118" i="201"/>
  <c r="D118" i="201"/>
  <c r="C118" i="201"/>
  <c r="B118" i="201"/>
  <c r="A118" i="201"/>
  <c r="DU117" i="201"/>
  <c r="DT117" i="201"/>
  <c r="W117" i="201"/>
  <c r="V117" i="201"/>
  <c r="U117" i="201"/>
  <c r="T117" i="201"/>
  <c r="S117" i="201"/>
  <c r="R117" i="201"/>
  <c r="Q117" i="201"/>
  <c r="P117" i="201"/>
  <c r="O117" i="201"/>
  <c r="N117" i="201"/>
  <c r="M117" i="201"/>
  <c r="L117" i="201"/>
  <c r="K117" i="201"/>
  <c r="J117" i="201"/>
  <c r="I117" i="201"/>
  <c r="H117" i="201"/>
  <c r="G117" i="201"/>
  <c r="F117" i="201"/>
  <c r="E117" i="201"/>
  <c r="D117" i="201"/>
  <c r="C117" i="201"/>
  <c r="B117" i="201"/>
  <c r="A117" i="201"/>
  <c r="DU116" i="201"/>
  <c r="DT116" i="201"/>
  <c r="W116" i="201"/>
  <c r="V116" i="201"/>
  <c r="U116" i="201"/>
  <c r="T116" i="201"/>
  <c r="S116" i="201"/>
  <c r="R116" i="201"/>
  <c r="Q116" i="201"/>
  <c r="P116" i="201"/>
  <c r="O116" i="201"/>
  <c r="N116" i="201"/>
  <c r="M116" i="201"/>
  <c r="L116" i="201"/>
  <c r="K116" i="201"/>
  <c r="J116" i="201"/>
  <c r="I116" i="201"/>
  <c r="H116" i="201"/>
  <c r="G116" i="201"/>
  <c r="F116" i="201"/>
  <c r="E116" i="201"/>
  <c r="D116" i="201"/>
  <c r="C116" i="201"/>
  <c r="B116" i="201"/>
  <c r="A116" i="201"/>
  <c r="DU115" i="201"/>
  <c r="DT115" i="201"/>
  <c r="W115" i="201"/>
  <c r="V115" i="201"/>
  <c r="U115" i="201"/>
  <c r="T115" i="201"/>
  <c r="S115" i="201"/>
  <c r="R115" i="201"/>
  <c r="Q115" i="201"/>
  <c r="P115" i="201"/>
  <c r="O115" i="201"/>
  <c r="N115" i="201"/>
  <c r="M115" i="201"/>
  <c r="L115" i="201"/>
  <c r="K115" i="201"/>
  <c r="J115" i="201"/>
  <c r="I115" i="201"/>
  <c r="H115" i="201"/>
  <c r="G115" i="201"/>
  <c r="F115" i="201"/>
  <c r="E115" i="201"/>
  <c r="D115" i="201"/>
  <c r="C115" i="201"/>
  <c r="B115" i="201"/>
  <c r="A115" i="201"/>
  <c r="DU114" i="201"/>
  <c r="DT114" i="201"/>
  <c r="W114" i="201"/>
  <c r="V114" i="201"/>
  <c r="U114" i="201"/>
  <c r="T114" i="201"/>
  <c r="S114" i="201"/>
  <c r="R114" i="201"/>
  <c r="Q114" i="201"/>
  <c r="P114" i="201"/>
  <c r="O114" i="201"/>
  <c r="N114" i="201"/>
  <c r="M114" i="201"/>
  <c r="L114" i="201"/>
  <c r="K114" i="201"/>
  <c r="J114" i="201"/>
  <c r="I114" i="201"/>
  <c r="H114" i="201"/>
  <c r="G114" i="201"/>
  <c r="F114" i="201"/>
  <c r="E114" i="201"/>
  <c r="D114" i="201"/>
  <c r="C114" i="201"/>
  <c r="B114" i="201"/>
  <c r="A114" i="201"/>
  <c r="DU113" i="201"/>
  <c r="DT113" i="201"/>
  <c r="W113" i="201"/>
  <c r="V113" i="201"/>
  <c r="U113" i="201"/>
  <c r="T113" i="201"/>
  <c r="S113" i="201"/>
  <c r="R113" i="201"/>
  <c r="Q113" i="201"/>
  <c r="P113" i="201"/>
  <c r="O113" i="201"/>
  <c r="N113" i="201"/>
  <c r="M113" i="201"/>
  <c r="L113" i="201"/>
  <c r="K113" i="201"/>
  <c r="J113" i="201"/>
  <c r="I113" i="201"/>
  <c r="H113" i="201"/>
  <c r="G113" i="201"/>
  <c r="F113" i="201"/>
  <c r="E113" i="201"/>
  <c r="D113" i="201"/>
  <c r="C113" i="201"/>
  <c r="B113" i="201"/>
  <c r="A113" i="201"/>
  <c r="DU112" i="201"/>
  <c r="DT112" i="201"/>
  <c r="W112" i="201"/>
  <c r="V112" i="201"/>
  <c r="U112" i="201"/>
  <c r="T112" i="201"/>
  <c r="S112" i="201"/>
  <c r="R112" i="201"/>
  <c r="Q112" i="201"/>
  <c r="P112" i="201"/>
  <c r="O112" i="201"/>
  <c r="N112" i="201"/>
  <c r="M112" i="201"/>
  <c r="L112" i="201"/>
  <c r="K112" i="201"/>
  <c r="J112" i="201"/>
  <c r="I112" i="201"/>
  <c r="H112" i="201"/>
  <c r="G112" i="201"/>
  <c r="F112" i="201"/>
  <c r="E112" i="201"/>
  <c r="D112" i="201"/>
  <c r="C112" i="201"/>
  <c r="B112" i="201"/>
  <c r="A112" i="201"/>
  <c r="DU111" i="201"/>
  <c r="DT111" i="201"/>
  <c r="W111" i="201"/>
  <c r="V111" i="201"/>
  <c r="U111" i="201"/>
  <c r="T111" i="201"/>
  <c r="S111" i="201"/>
  <c r="R111" i="201"/>
  <c r="Q111" i="201"/>
  <c r="P111" i="201"/>
  <c r="O111" i="201"/>
  <c r="N111" i="201"/>
  <c r="M111" i="201"/>
  <c r="L111" i="201"/>
  <c r="K111" i="201"/>
  <c r="J111" i="201"/>
  <c r="I111" i="201"/>
  <c r="H111" i="201"/>
  <c r="G111" i="201"/>
  <c r="F111" i="201"/>
  <c r="E111" i="201"/>
  <c r="D111" i="201"/>
  <c r="C111" i="201"/>
  <c r="B111" i="201"/>
  <c r="A111" i="201"/>
  <c r="DU110" i="201"/>
  <c r="DT110" i="201"/>
  <c r="W110" i="201"/>
  <c r="V110" i="201"/>
  <c r="U110" i="201"/>
  <c r="T110" i="201"/>
  <c r="S110" i="201"/>
  <c r="R110" i="201"/>
  <c r="Q110" i="201"/>
  <c r="P110" i="201"/>
  <c r="O110" i="201"/>
  <c r="N110" i="201"/>
  <c r="M110" i="201"/>
  <c r="L110" i="201"/>
  <c r="K110" i="201"/>
  <c r="J110" i="201"/>
  <c r="I110" i="201"/>
  <c r="H110" i="201"/>
  <c r="G110" i="201"/>
  <c r="F110" i="201"/>
  <c r="E110" i="201"/>
  <c r="D110" i="201"/>
  <c r="C110" i="201"/>
  <c r="B110" i="201"/>
  <c r="A110" i="201"/>
  <c r="DU109" i="201"/>
  <c r="DT109" i="201"/>
  <c r="W109" i="201"/>
  <c r="V109" i="201"/>
  <c r="U109" i="201"/>
  <c r="T109" i="201"/>
  <c r="S109" i="201"/>
  <c r="R109" i="201"/>
  <c r="Q109" i="201"/>
  <c r="P109" i="201"/>
  <c r="O109" i="201"/>
  <c r="N109" i="201"/>
  <c r="M109" i="201"/>
  <c r="L109" i="201"/>
  <c r="K109" i="201"/>
  <c r="J109" i="201"/>
  <c r="I109" i="201"/>
  <c r="H109" i="201"/>
  <c r="G109" i="201"/>
  <c r="F109" i="201"/>
  <c r="E109" i="201"/>
  <c r="D109" i="201"/>
  <c r="C109" i="201"/>
  <c r="B109" i="201"/>
  <c r="A109" i="201"/>
  <c r="DU108" i="201"/>
  <c r="DT108" i="201"/>
  <c r="W108" i="201"/>
  <c r="V108" i="201"/>
  <c r="U108" i="201"/>
  <c r="T108" i="201"/>
  <c r="S108" i="201"/>
  <c r="R108" i="201"/>
  <c r="Q108" i="201"/>
  <c r="P108" i="201"/>
  <c r="O108" i="201"/>
  <c r="N108" i="201"/>
  <c r="M108" i="201"/>
  <c r="L108" i="201"/>
  <c r="K108" i="201"/>
  <c r="J108" i="201"/>
  <c r="I108" i="201"/>
  <c r="H108" i="201"/>
  <c r="G108" i="201"/>
  <c r="F108" i="201"/>
  <c r="E108" i="201"/>
  <c r="D108" i="201"/>
  <c r="C108" i="201"/>
  <c r="B108" i="201"/>
  <c r="A108" i="201"/>
  <c r="DU107" i="201"/>
  <c r="DT107" i="201"/>
  <c r="W107" i="201"/>
  <c r="V107" i="201"/>
  <c r="U107" i="201"/>
  <c r="T107" i="201"/>
  <c r="S107" i="201"/>
  <c r="R107" i="201"/>
  <c r="Q107" i="201"/>
  <c r="P107" i="201"/>
  <c r="O107" i="201"/>
  <c r="N107" i="201"/>
  <c r="M107" i="201"/>
  <c r="L107" i="201"/>
  <c r="K107" i="201"/>
  <c r="J107" i="201"/>
  <c r="I107" i="201"/>
  <c r="H107" i="201"/>
  <c r="G107" i="201"/>
  <c r="F107" i="201"/>
  <c r="E107" i="201"/>
  <c r="D107" i="201"/>
  <c r="C107" i="201"/>
  <c r="B107" i="201"/>
  <c r="A107" i="201"/>
  <c r="DU106" i="201"/>
  <c r="DT106" i="201"/>
  <c r="W106" i="201"/>
  <c r="V106" i="201"/>
  <c r="U106" i="201"/>
  <c r="T106" i="201"/>
  <c r="S106" i="201"/>
  <c r="R106" i="201"/>
  <c r="Q106" i="201"/>
  <c r="P106" i="201"/>
  <c r="O106" i="201"/>
  <c r="N106" i="201"/>
  <c r="M106" i="201"/>
  <c r="L106" i="201"/>
  <c r="K106" i="201"/>
  <c r="J106" i="201"/>
  <c r="I106" i="201"/>
  <c r="H106" i="201"/>
  <c r="G106" i="201"/>
  <c r="F106" i="201"/>
  <c r="E106" i="201"/>
  <c r="D106" i="201"/>
  <c r="C106" i="201"/>
  <c r="B106" i="201"/>
  <c r="A106" i="201"/>
  <c r="DU105" i="201"/>
  <c r="DT105" i="201"/>
  <c r="W105" i="201"/>
  <c r="V105" i="201"/>
  <c r="U105" i="201"/>
  <c r="T105" i="201"/>
  <c r="S105" i="201"/>
  <c r="R105" i="201"/>
  <c r="Q105" i="201"/>
  <c r="P105" i="201"/>
  <c r="O105" i="201"/>
  <c r="N105" i="201"/>
  <c r="M105" i="201"/>
  <c r="L105" i="201"/>
  <c r="K105" i="201"/>
  <c r="J105" i="201"/>
  <c r="I105" i="201"/>
  <c r="H105" i="201"/>
  <c r="G105" i="201"/>
  <c r="F105" i="201"/>
  <c r="E105" i="201"/>
  <c r="D105" i="201"/>
  <c r="C105" i="201"/>
  <c r="B105" i="201"/>
  <c r="A105" i="201"/>
  <c r="DU104" i="201"/>
  <c r="DT104" i="201"/>
  <c r="W104" i="201"/>
  <c r="V104" i="201"/>
  <c r="U104" i="201"/>
  <c r="T104" i="201"/>
  <c r="S104" i="201"/>
  <c r="R104" i="201"/>
  <c r="Q104" i="201"/>
  <c r="P104" i="201"/>
  <c r="O104" i="201"/>
  <c r="N104" i="201"/>
  <c r="M104" i="201"/>
  <c r="L104" i="201"/>
  <c r="K104" i="201"/>
  <c r="J104" i="201"/>
  <c r="I104" i="201"/>
  <c r="H104" i="201"/>
  <c r="G104" i="201"/>
  <c r="F104" i="201"/>
  <c r="E104" i="201"/>
  <c r="D104" i="201"/>
  <c r="C104" i="201"/>
  <c r="B104" i="201"/>
  <c r="A104" i="201"/>
  <c r="DU103" i="201"/>
  <c r="DT103" i="201"/>
  <c r="W103" i="201"/>
  <c r="V103" i="201"/>
  <c r="U103" i="201"/>
  <c r="T103" i="201"/>
  <c r="S103" i="201"/>
  <c r="R103" i="201"/>
  <c r="Q103" i="201"/>
  <c r="P103" i="201"/>
  <c r="O103" i="201"/>
  <c r="N103" i="201"/>
  <c r="M103" i="201"/>
  <c r="L103" i="201"/>
  <c r="K103" i="201"/>
  <c r="J103" i="201"/>
  <c r="I103" i="201"/>
  <c r="H103" i="201"/>
  <c r="G103" i="201"/>
  <c r="F103" i="201"/>
  <c r="E103" i="201"/>
  <c r="D103" i="201"/>
  <c r="C103" i="201"/>
  <c r="B103" i="201"/>
  <c r="A103" i="201"/>
  <c r="DU102" i="201"/>
  <c r="DT102" i="201"/>
  <c r="W102" i="201"/>
  <c r="V102" i="201"/>
  <c r="U102" i="201"/>
  <c r="T102" i="201"/>
  <c r="S102" i="201"/>
  <c r="R102" i="201"/>
  <c r="Q102" i="201"/>
  <c r="P102" i="201"/>
  <c r="O102" i="201"/>
  <c r="N102" i="201"/>
  <c r="M102" i="201"/>
  <c r="L102" i="201"/>
  <c r="K102" i="201"/>
  <c r="J102" i="201"/>
  <c r="I102" i="201"/>
  <c r="H102" i="201"/>
  <c r="G102" i="201"/>
  <c r="F102" i="201"/>
  <c r="E102" i="201"/>
  <c r="D102" i="201"/>
  <c r="C102" i="201"/>
  <c r="B102" i="201"/>
  <c r="A102" i="201"/>
  <c r="DU101" i="201"/>
  <c r="DT101" i="201"/>
  <c r="W101" i="201"/>
  <c r="V101" i="201"/>
  <c r="U101" i="201"/>
  <c r="T101" i="201"/>
  <c r="S101" i="201"/>
  <c r="R101" i="201"/>
  <c r="Q101" i="201"/>
  <c r="P101" i="201"/>
  <c r="O101" i="201"/>
  <c r="N101" i="201"/>
  <c r="M101" i="201"/>
  <c r="L101" i="201"/>
  <c r="K101" i="201"/>
  <c r="J101" i="201"/>
  <c r="I101" i="201"/>
  <c r="H101" i="201"/>
  <c r="G101" i="201"/>
  <c r="F101" i="201"/>
  <c r="E101" i="201"/>
  <c r="D101" i="201"/>
  <c r="C101" i="201"/>
  <c r="B101" i="201"/>
  <c r="A101" i="201"/>
  <c r="DU100" i="201"/>
  <c r="DT100" i="201"/>
  <c r="W100" i="201"/>
  <c r="V100" i="201"/>
  <c r="U100" i="201"/>
  <c r="T100" i="201"/>
  <c r="S100" i="201"/>
  <c r="R100" i="201"/>
  <c r="Q100" i="201"/>
  <c r="P100" i="201"/>
  <c r="O100" i="201"/>
  <c r="N100" i="201"/>
  <c r="M100" i="201"/>
  <c r="L100" i="201"/>
  <c r="K100" i="201"/>
  <c r="J100" i="201"/>
  <c r="I100" i="201"/>
  <c r="H100" i="201"/>
  <c r="G100" i="201"/>
  <c r="F100" i="201"/>
  <c r="E100" i="201"/>
  <c r="D100" i="201"/>
  <c r="C100" i="201"/>
  <c r="B100" i="201"/>
  <c r="A100" i="201"/>
  <c r="DU99" i="201"/>
  <c r="DT99" i="201"/>
  <c r="W99" i="201"/>
  <c r="V99" i="201"/>
  <c r="U99" i="201"/>
  <c r="T99" i="201"/>
  <c r="S99" i="201"/>
  <c r="R99" i="201"/>
  <c r="Q99" i="201"/>
  <c r="P99" i="201"/>
  <c r="O99" i="201"/>
  <c r="N99" i="201"/>
  <c r="M99" i="201"/>
  <c r="L99" i="201"/>
  <c r="K99" i="201"/>
  <c r="J99" i="201"/>
  <c r="I99" i="201"/>
  <c r="H99" i="201"/>
  <c r="G99" i="201"/>
  <c r="F99" i="201"/>
  <c r="E99" i="201"/>
  <c r="D99" i="201"/>
  <c r="C99" i="201"/>
  <c r="B99" i="201"/>
  <c r="A99" i="201"/>
  <c r="DU98" i="201"/>
  <c r="DT98" i="201"/>
  <c r="W98" i="201"/>
  <c r="V98" i="201"/>
  <c r="U98" i="201"/>
  <c r="T98" i="201"/>
  <c r="S98" i="201"/>
  <c r="R98" i="201"/>
  <c r="Q98" i="201"/>
  <c r="P98" i="201"/>
  <c r="O98" i="201"/>
  <c r="N98" i="201"/>
  <c r="M98" i="201"/>
  <c r="L98" i="201"/>
  <c r="K98" i="201"/>
  <c r="J98" i="201"/>
  <c r="I98" i="201"/>
  <c r="H98" i="201"/>
  <c r="G98" i="201"/>
  <c r="F98" i="201"/>
  <c r="E98" i="201"/>
  <c r="D98" i="201"/>
  <c r="C98" i="201"/>
  <c r="B98" i="201"/>
  <c r="A98" i="201"/>
  <c r="DU97" i="201"/>
  <c r="DT97" i="201"/>
  <c r="W97" i="201"/>
  <c r="V97" i="201"/>
  <c r="U97" i="201"/>
  <c r="T97" i="201"/>
  <c r="S97" i="201"/>
  <c r="R97" i="201"/>
  <c r="Q97" i="201"/>
  <c r="P97" i="201"/>
  <c r="O97" i="201"/>
  <c r="N97" i="201"/>
  <c r="M97" i="201"/>
  <c r="L97" i="201"/>
  <c r="K97" i="201"/>
  <c r="J97" i="201"/>
  <c r="I97" i="201"/>
  <c r="H97" i="201"/>
  <c r="G97" i="201"/>
  <c r="F97" i="201"/>
  <c r="E97" i="201"/>
  <c r="D97" i="201"/>
  <c r="C97" i="201"/>
  <c r="B97" i="201"/>
  <c r="A97" i="201"/>
  <c r="DU96" i="201"/>
  <c r="DT96" i="201"/>
  <c r="W96" i="201"/>
  <c r="V96" i="201"/>
  <c r="U96" i="201"/>
  <c r="T96" i="201"/>
  <c r="S96" i="201"/>
  <c r="R96" i="201"/>
  <c r="Q96" i="201"/>
  <c r="P96" i="201"/>
  <c r="O96" i="201"/>
  <c r="N96" i="201"/>
  <c r="M96" i="201"/>
  <c r="L96" i="201"/>
  <c r="K96" i="201"/>
  <c r="J96" i="201"/>
  <c r="I96" i="201"/>
  <c r="H96" i="201"/>
  <c r="G96" i="201"/>
  <c r="F96" i="201"/>
  <c r="E96" i="201"/>
  <c r="D96" i="201"/>
  <c r="C96" i="201"/>
  <c r="B96" i="201"/>
  <c r="A96" i="201"/>
  <c r="DU95" i="201"/>
  <c r="DT95" i="201"/>
  <c r="W95" i="201"/>
  <c r="V95" i="201"/>
  <c r="U95" i="201"/>
  <c r="T95" i="201"/>
  <c r="S95" i="201"/>
  <c r="R95" i="201"/>
  <c r="Q95" i="201"/>
  <c r="P95" i="201"/>
  <c r="O95" i="201"/>
  <c r="N95" i="201"/>
  <c r="M95" i="201"/>
  <c r="L95" i="201"/>
  <c r="K95" i="201"/>
  <c r="J95" i="201"/>
  <c r="I95" i="201"/>
  <c r="H95" i="201"/>
  <c r="G95" i="201"/>
  <c r="F95" i="201"/>
  <c r="E95" i="201"/>
  <c r="D95" i="201"/>
  <c r="C95" i="201"/>
  <c r="B95" i="201"/>
  <c r="A95" i="201"/>
  <c r="DU94" i="201"/>
  <c r="DT94" i="201"/>
  <c r="W94" i="201"/>
  <c r="V94" i="201"/>
  <c r="U94" i="201"/>
  <c r="T94" i="201"/>
  <c r="S94" i="201"/>
  <c r="R94" i="201"/>
  <c r="Q94" i="201"/>
  <c r="P94" i="201"/>
  <c r="O94" i="201"/>
  <c r="N94" i="201"/>
  <c r="M94" i="201"/>
  <c r="L94" i="201"/>
  <c r="K94" i="201"/>
  <c r="J94" i="201"/>
  <c r="I94" i="201"/>
  <c r="H94" i="201"/>
  <c r="G94" i="201"/>
  <c r="F94" i="201"/>
  <c r="E94" i="201"/>
  <c r="D94" i="201"/>
  <c r="C94" i="201"/>
  <c r="B94" i="201"/>
  <c r="A94" i="201"/>
  <c r="DU93" i="201"/>
  <c r="DT93" i="201"/>
  <c r="W93" i="201"/>
  <c r="V93" i="201"/>
  <c r="U93" i="201"/>
  <c r="T93" i="201"/>
  <c r="S93" i="201"/>
  <c r="R93" i="201"/>
  <c r="Q93" i="201"/>
  <c r="P93" i="201"/>
  <c r="O93" i="201"/>
  <c r="N93" i="201"/>
  <c r="M93" i="201"/>
  <c r="L93" i="201"/>
  <c r="K93" i="201"/>
  <c r="J93" i="201"/>
  <c r="I93" i="201"/>
  <c r="H93" i="201"/>
  <c r="G93" i="201"/>
  <c r="F93" i="201"/>
  <c r="E93" i="201"/>
  <c r="D93" i="201"/>
  <c r="C93" i="201"/>
  <c r="B93" i="201"/>
  <c r="A93" i="201"/>
  <c r="DU92" i="201"/>
  <c r="DT92" i="201"/>
  <c r="W92" i="201"/>
  <c r="V92" i="201"/>
  <c r="U92" i="201"/>
  <c r="T92" i="201"/>
  <c r="S92" i="201"/>
  <c r="R92" i="201"/>
  <c r="Q92" i="201"/>
  <c r="P92" i="201"/>
  <c r="O92" i="201"/>
  <c r="N92" i="201"/>
  <c r="M92" i="201"/>
  <c r="L92" i="201"/>
  <c r="K92" i="201"/>
  <c r="J92" i="201"/>
  <c r="I92" i="201"/>
  <c r="H92" i="201"/>
  <c r="G92" i="201"/>
  <c r="F92" i="201"/>
  <c r="E92" i="201"/>
  <c r="D92" i="201"/>
  <c r="C92" i="201"/>
  <c r="B92" i="201"/>
  <c r="A92" i="201"/>
  <c r="DU91" i="201"/>
  <c r="DT91" i="201"/>
  <c r="W91" i="201"/>
  <c r="V91" i="201"/>
  <c r="U91" i="201"/>
  <c r="T91" i="201"/>
  <c r="S91" i="201"/>
  <c r="R91" i="201"/>
  <c r="Q91" i="201"/>
  <c r="P91" i="201"/>
  <c r="O91" i="201"/>
  <c r="N91" i="201"/>
  <c r="M91" i="201"/>
  <c r="L91" i="201"/>
  <c r="K91" i="201"/>
  <c r="J91" i="201"/>
  <c r="I91" i="201"/>
  <c r="H91" i="201"/>
  <c r="G91" i="201"/>
  <c r="F91" i="201"/>
  <c r="E91" i="201"/>
  <c r="D91" i="201"/>
  <c r="C91" i="201"/>
  <c r="B91" i="201"/>
  <c r="A91" i="201"/>
  <c r="DU90" i="201"/>
  <c r="DT90" i="201"/>
  <c r="W90" i="201"/>
  <c r="V90" i="201"/>
  <c r="U90" i="201"/>
  <c r="T90" i="201"/>
  <c r="S90" i="201"/>
  <c r="R90" i="201"/>
  <c r="Q90" i="201"/>
  <c r="P90" i="201"/>
  <c r="O90" i="201"/>
  <c r="N90" i="201"/>
  <c r="M90" i="201"/>
  <c r="L90" i="201"/>
  <c r="K90" i="201"/>
  <c r="J90" i="201"/>
  <c r="I90" i="201"/>
  <c r="H90" i="201"/>
  <c r="G90" i="201"/>
  <c r="F90" i="201"/>
  <c r="E90" i="201"/>
  <c r="D90" i="201"/>
  <c r="C90" i="201"/>
  <c r="B90" i="201"/>
  <c r="A90" i="201"/>
  <c r="DU89" i="201"/>
  <c r="DT89" i="201"/>
  <c r="W89" i="201"/>
  <c r="V89" i="201"/>
  <c r="U89" i="201"/>
  <c r="T89" i="201"/>
  <c r="S89" i="201"/>
  <c r="R89" i="201"/>
  <c r="Q89" i="201"/>
  <c r="P89" i="201"/>
  <c r="O89" i="201"/>
  <c r="N89" i="201"/>
  <c r="M89" i="201"/>
  <c r="L89" i="201"/>
  <c r="K89" i="201"/>
  <c r="J89" i="201"/>
  <c r="I89" i="201"/>
  <c r="H89" i="201"/>
  <c r="G89" i="201"/>
  <c r="F89" i="201"/>
  <c r="E89" i="201"/>
  <c r="D89" i="201"/>
  <c r="C89" i="201"/>
  <c r="B89" i="201"/>
  <c r="A89" i="201"/>
  <c r="DU88" i="201"/>
  <c r="DT88" i="201"/>
  <c r="W88" i="201"/>
  <c r="V88" i="201"/>
  <c r="U88" i="201"/>
  <c r="T88" i="201"/>
  <c r="S88" i="201"/>
  <c r="R88" i="201"/>
  <c r="Q88" i="201"/>
  <c r="P88" i="201"/>
  <c r="O88" i="201"/>
  <c r="N88" i="201"/>
  <c r="M88" i="201"/>
  <c r="L88" i="201"/>
  <c r="K88" i="201"/>
  <c r="J88" i="201"/>
  <c r="I88" i="201"/>
  <c r="H88" i="201"/>
  <c r="G88" i="201"/>
  <c r="F88" i="201"/>
  <c r="E88" i="201"/>
  <c r="D88" i="201"/>
  <c r="C88" i="201"/>
  <c r="B88" i="201"/>
  <c r="A88" i="201"/>
  <c r="DU87" i="201"/>
  <c r="DT87" i="201"/>
  <c r="W87" i="201"/>
  <c r="V87" i="201"/>
  <c r="U87" i="201"/>
  <c r="T87" i="201"/>
  <c r="S87" i="201"/>
  <c r="R87" i="201"/>
  <c r="Q87" i="201"/>
  <c r="P87" i="201"/>
  <c r="O87" i="201"/>
  <c r="N87" i="201"/>
  <c r="M87" i="201"/>
  <c r="L87" i="201"/>
  <c r="K87" i="201"/>
  <c r="J87" i="201"/>
  <c r="I87" i="201"/>
  <c r="H87" i="201"/>
  <c r="G87" i="201"/>
  <c r="F87" i="201"/>
  <c r="E87" i="201"/>
  <c r="D87" i="201"/>
  <c r="C87" i="201"/>
  <c r="B87" i="201"/>
  <c r="A87" i="201"/>
  <c r="DU86" i="201"/>
  <c r="DT86" i="201"/>
  <c r="W86" i="201"/>
  <c r="V86" i="201"/>
  <c r="U86" i="201"/>
  <c r="T86" i="201"/>
  <c r="S86" i="201"/>
  <c r="R86" i="201"/>
  <c r="Q86" i="201"/>
  <c r="P86" i="201"/>
  <c r="O86" i="201"/>
  <c r="N86" i="201"/>
  <c r="M86" i="201"/>
  <c r="L86" i="201"/>
  <c r="K86" i="201"/>
  <c r="J86" i="201"/>
  <c r="I86" i="201"/>
  <c r="H86" i="201"/>
  <c r="G86" i="201"/>
  <c r="F86" i="201"/>
  <c r="E86" i="201"/>
  <c r="D86" i="201"/>
  <c r="C86" i="201"/>
  <c r="B86" i="201"/>
  <c r="A86" i="201"/>
  <c r="DU85" i="201"/>
  <c r="DT85" i="201"/>
  <c r="W85" i="201"/>
  <c r="V85" i="201"/>
  <c r="U85" i="201"/>
  <c r="T85" i="201"/>
  <c r="S85" i="201"/>
  <c r="R85" i="201"/>
  <c r="Q85" i="201"/>
  <c r="P85" i="201"/>
  <c r="O85" i="201"/>
  <c r="N85" i="201"/>
  <c r="M85" i="201"/>
  <c r="L85" i="201"/>
  <c r="K85" i="201"/>
  <c r="J85" i="201"/>
  <c r="I85" i="201"/>
  <c r="H85" i="201"/>
  <c r="G85" i="201"/>
  <c r="F85" i="201"/>
  <c r="E85" i="201"/>
  <c r="D85" i="201"/>
  <c r="C85" i="201"/>
  <c r="B85" i="201"/>
  <c r="A85" i="201"/>
  <c r="DU84" i="201"/>
  <c r="DT84" i="201"/>
  <c r="W84" i="201"/>
  <c r="V84" i="201"/>
  <c r="U84" i="201"/>
  <c r="T84" i="201"/>
  <c r="S84" i="201"/>
  <c r="R84" i="201"/>
  <c r="Q84" i="201"/>
  <c r="P84" i="201"/>
  <c r="O84" i="201"/>
  <c r="N84" i="201"/>
  <c r="M84" i="201"/>
  <c r="L84" i="201"/>
  <c r="K84" i="201"/>
  <c r="J84" i="201"/>
  <c r="I84" i="201"/>
  <c r="H84" i="201"/>
  <c r="G84" i="201"/>
  <c r="F84" i="201"/>
  <c r="E84" i="201"/>
  <c r="D84" i="201"/>
  <c r="C84" i="201"/>
  <c r="B84" i="201"/>
  <c r="A84" i="201"/>
  <c r="DU83" i="201"/>
  <c r="DT83" i="201"/>
  <c r="W83" i="201"/>
  <c r="V83" i="201"/>
  <c r="U83" i="201"/>
  <c r="T83" i="201"/>
  <c r="S83" i="201"/>
  <c r="R83" i="201"/>
  <c r="Q83" i="201"/>
  <c r="P83" i="201"/>
  <c r="O83" i="201"/>
  <c r="N83" i="201"/>
  <c r="M83" i="201"/>
  <c r="L83" i="201"/>
  <c r="K83" i="201"/>
  <c r="J83" i="201"/>
  <c r="I83" i="201"/>
  <c r="H83" i="201"/>
  <c r="G83" i="201"/>
  <c r="F83" i="201"/>
  <c r="E83" i="201"/>
  <c r="D83" i="201"/>
  <c r="C83" i="201"/>
  <c r="B83" i="201"/>
  <c r="A83" i="201"/>
  <c r="DU82" i="201"/>
  <c r="DT82" i="201"/>
  <c r="W82" i="201"/>
  <c r="V82" i="201"/>
  <c r="U82" i="201"/>
  <c r="T82" i="201"/>
  <c r="S82" i="201"/>
  <c r="R82" i="201"/>
  <c r="Q82" i="201"/>
  <c r="P82" i="201"/>
  <c r="O82" i="201"/>
  <c r="N82" i="201"/>
  <c r="M82" i="201"/>
  <c r="L82" i="201"/>
  <c r="K82" i="201"/>
  <c r="J82" i="201"/>
  <c r="I82" i="201"/>
  <c r="H82" i="201"/>
  <c r="G82" i="201"/>
  <c r="F82" i="201"/>
  <c r="E82" i="201"/>
  <c r="D82" i="201"/>
  <c r="C82" i="201"/>
  <c r="B82" i="201"/>
  <c r="A82" i="201"/>
  <c r="DU81" i="201"/>
  <c r="DT81" i="201"/>
  <c r="W81" i="201"/>
  <c r="V81" i="201"/>
  <c r="U81" i="201"/>
  <c r="T81" i="201"/>
  <c r="S81" i="201"/>
  <c r="R81" i="201"/>
  <c r="Q81" i="201"/>
  <c r="P81" i="201"/>
  <c r="O81" i="201"/>
  <c r="N81" i="201"/>
  <c r="M81" i="201"/>
  <c r="L81" i="201"/>
  <c r="K81" i="201"/>
  <c r="J81" i="201"/>
  <c r="I81" i="201"/>
  <c r="H81" i="201"/>
  <c r="G81" i="201"/>
  <c r="F81" i="201"/>
  <c r="E81" i="201"/>
  <c r="D81" i="201"/>
  <c r="C81" i="201"/>
  <c r="B81" i="201"/>
  <c r="A81" i="201"/>
  <c r="DU80" i="201"/>
  <c r="DT80" i="201"/>
  <c r="W80" i="201"/>
  <c r="V80" i="201"/>
  <c r="U80" i="201"/>
  <c r="T80" i="201"/>
  <c r="S80" i="201"/>
  <c r="R80" i="201"/>
  <c r="Q80" i="201"/>
  <c r="P80" i="201"/>
  <c r="O80" i="201"/>
  <c r="N80" i="201"/>
  <c r="M80" i="201"/>
  <c r="L80" i="201"/>
  <c r="K80" i="201"/>
  <c r="J80" i="201"/>
  <c r="I80" i="201"/>
  <c r="H80" i="201"/>
  <c r="G80" i="201"/>
  <c r="F80" i="201"/>
  <c r="E80" i="201"/>
  <c r="D80" i="201"/>
  <c r="C80" i="201"/>
  <c r="B80" i="201"/>
  <c r="A80" i="201"/>
  <c r="DU79" i="201"/>
  <c r="DT79" i="201"/>
  <c r="W79" i="201"/>
  <c r="V79" i="201"/>
  <c r="U79" i="201"/>
  <c r="T79" i="201"/>
  <c r="S79" i="201"/>
  <c r="R79" i="201"/>
  <c r="Q79" i="201"/>
  <c r="P79" i="201"/>
  <c r="O79" i="201"/>
  <c r="N79" i="201"/>
  <c r="M79" i="201"/>
  <c r="L79" i="201"/>
  <c r="K79" i="201"/>
  <c r="J79" i="201"/>
  <c r="I79" i="201"/>
  <c r="H79" i="201"/>
  <c r="G79" i="201"/>
  <c r="F79" i="201"/>
  <c r="E79" i="201"/>
  <c r="D79" i="201"/>
  <c r="C79" i="201"/>
  <c r="B79" i="201"/>
  <c r="A79" i="201"/>
  <c r="DU78" i="201"/>
  <c r="DT78" i="201"/>
  <c r="W78" i="201"/>
  <c r="V78" i="201"/>
  <c r="U78" i="201"/>
  <c r="T78" i="201"/>
  <c r="S78" i="201"/>
  <c r="R78" i="201"/>
  <c r="Q78" i="201"/>
  <c r="P78" i="201"/>
  <c r="O78" i="201"/>
  <c r="N78" i="201"/>
  <c r="M78" i="201"/>
  <c r="L78" i="201"/>
  <c r="K78" i="201"/>
  <c r="J78" i="201"/>
  <c r="I78" i="201"/>
  <c r="H78" i="201"/>
  <c r="G78" i="201"/>
  <c r="F78" i="201"/>
  <c r="E78" i="201"/>
  <c r="D78" i="201"/>
  <c r="C78" i="201"/>
  <c r="B78" i="201"/>
  <c r="A78" i="201"/>
  <c r="DU77" i="201"/>
  <c r="DT77" i="201"/>
  <c r="W77" i="201"/>
  <c r="V77" i="201"/>
  <c r="U77" i="201"/>
  <c r="T77" i="201"/>
  <c r="S77" i="201"/>
  <c r="R77" i="201"/>
  <c r="Q77" i="201"/>
  <c r="P77" i="201"/>
  <c r="O77" i="201"/>
  <c r="N77" i="201"/>
  <c r="M77" i="201"/>
  <c r="L77" i="201"/>
  <c r="K77" i="201"/>
  <c r="J77" i="201"/>
  <c r="I77" i="201"/>
  <c r="H77" i="201"/>
  <c r="G77" i="201"/>
  <c r="F77" i="201"/>
  <c r="E77" i="201"/>
  <c r="D77" i="201"/>
  <c r="C77" i="201"/>
  <c r="B77" i="201"/>
  <c r="A77" i="201"/>
  <c r="DU76" i="201"/>
  <c r="DT76" i="201"/>
  <c r="W76" i="201"/>
  <c r="V76" i="201"/>
  <c r="U76" i="201"/>
  <c r="T76" i="201"/>
  <c r="S76" i="201"/>
  <c r="R76" i="201"/>
  <c r="Q76" i="201"/>
  <c r="P76" i="201"/>
  <c r="O76" i="201"/>
  <c r="N76" i="201"/>
  <c r="M76" i="201"/>
  <c r="L76" i="201"/>
  <c r="K76" i="201"/>
  <c r="J76" i="201"/>
  <c r="I76" i="201"/>
  <c r="H76" i="201"/>
  <c r="G76" i="201"/>
  <c r="F76" i="201"/>
  <c r="E76" i="201"/>
  <c r="D76" i="201"/>
  <c r="C76" i="201"/>
  <c r="B76" i="201"/>
  <c r="A76" i="201"/>
  <c r="DU75" i="201"/>
  <c r="DT75" i="201"/>
  <c r="W75" i="201"/>
  <c r="V75" i="201"/>
  <c r="U75" i="201"/>
  <c r="T75" i="201"/>
  <c r="S75" i="201"/>
  <c r="R75" i="201"/>
  <c r="Q75" i="201"/>
  <c r="P75" i="201"/>
  <c r="O75" i="201"/>
  <c r="N75" i="201"/>
  <c r="M75" i="201"/>
  <c r="L75" i="201"/>
  <c r="K75" i="201"/>
  <c r="J75" i="201"/>
  <c r="I75" i="201"/>
  <c r="H75" i="201"/>
  <c r="G75" i="201"/>
  <c r="F75" i="201"/>
  <c r="E75" i="201"/>
  <c r="D75" i="201"/>
  <c r="C75" i="201"/>
  <c r="B75" i="201"/>
  <c r="A75" i="201"/>
  <c r="DU74" i="201"/>
  <c r="DT74" i="201"/>
  <c r="W74" i="201"/>
  <c r="V74" i="201"/>
  <c r="U74" i="201"/>
  <c r="T74" i="201"/>
  <c r="S74" i="201"/>
  <c r="R74" i="201"/>
  <c r="Q74" i="201"/>
  <c r="P74" i="201"/>
  <c r="O74" i="201"/>
  <c r="N74" i="201"/>
  <c r="M74" i="201"/>
  <c r="L74" i="201"/>
  <c r="K74" i="201"/>
  <c r="J74" i="201"/>
  <c r="I74" i="201"/>
  <c r="H74" i="201"/>
  <c r="G74" i="201"/>
  <c r="F74" i="201"/>
  <c r="E74" i="201"/>
  <c r="D74" i="201"/>
  <c r="C74" i="201"/>
  <c r="B74" i="201"/>
  <c r="A74" i="201"/>
  <c r="DU73" i="201"/>
  <c r="DT73" i="201"/>
  <c r="W73" i="201"/>
  <c r="V73" i="201"/>
  <c r="U73" i="201"/>
  <c r="T73" i="201"/>
  <c r="S73" i="201"/>
  <c r="R73" i="201"/>
  <c r="Q73" i="201"/>
  <c r="P73" i="201"/>
  <c r="O73" i="201"/>
  <c r="N73" i="201"/>
  <c r="M73" i="201"/>
  <c r="L73" i="201"/>
  <c r="K73" i="201"/>
  <c r="J73" i="201"/>
  <c r="I73" i="201"/>
  <c r="H73" i="201"/>
  <c r="G73" i="201"/>
  <c r="F73" i="201"/>
  <c r="E73" i="201"/>
  <c r="D73" i="201"/>
  <c r="C73" i="201"/>
  <c r="B73" i="201"/>
  <c r="A73" i="201"/>
  <c r="DU72" i="201"/>
  <c r="DT72" i="201"/>
  <c r="W72" i="201"/>
  <c r="V72" i="201"/>
  <c r="U72" i="201"/>
  <c r="T72" i="201"/>
  <c r="S72" i="201"/>
  <c r="R72" i="201"/>
  <c r="Q72" i="201"/>
  <c r="P72" i="201"/>
  <c r="O72" i="201"/>
  <c r="N72" i="201"/>
  <c r="M72" i="201"/>
  <c r="L72" i="201"/>
  <c r="K72" i="201"/>
  <c r="J72" i="201"/>
  <c r="I72" i="201"/>
  <c r="H72" i="201"/>
  <c r="G72" i="201"/>
  <c r="F72" i="201"/>
  <c r="E72" i="201"/>
  <c r="D72" i="201"/>
  <c r="C72" i="201"/>
  <c r="B72" i="201"/>
  <c r="A72" i="201"/>
  <c r="DU71" i="201"/>
  <c r="DT71" i="201"/>
  <c r="W71" i="201"/>
  <c r="V71" i="201"/>
  <c r="U71" i="201"/>
  <c r="T71" i="201"/>
  <c r="S71" i="201"/>
  <c r="R71" i="201"/>
  <c r="Q71" i="201"/>
  <c r="P71" i="201"/>
  <c r="O71" i="201"/>
  <c r="N71" i="201"/>
  <c r="M71" i="201"/>
  <c r="L71" i="201"/>
  <c r="K71" i="201"/>
  <c r="J71" i="201"/>
  <c r="I71" i="201"/>
  <c r="H71" i="201"/>
  <c r="G71" i="201"/>
  <c r="F71" i="201"/>
  <c r="E71" i="201"/>
  <c r="D71" i="201"/>
  <c r="C71" i="201"/>
  <c r="B71" i="201"/>
  <c r="A71" i="201"/>
  <c r="DU70" i="201"/>
  <c r="DT70" i="201"/>
  <c r="W70" i="201"/>
  <c r="V70" i="201"/>
  <c r="U70" i="201"/>
  <c r="T70" i="201"/>
  <c r="S70" i="201"/>
  <c r="R70" i="201"/>
  <c r="Q70" i="201"/>
  <c r="P70" i="201"/>
  <c r="O70" i="201"/>
  <c r="N70" i="201"/>
  <c r="M70" i="201"/>
  <c r="L70" i="201"/>
  <c r="K70" i="201"/>
  <c r="J70" i="201"/>
  <c r="I70" i="201"/>
  <c r="H70" i="201"/>
  <c r="G70" i="201"/>
  <c r="F70" i="201"/>
  <c r="E70" i="201"/>
  <c r="D70" i="201"/>
  <c r="C70" i="201"/>
  <c r="B70" i="201"/>
  <c r="A70" i="201"/>
  <c r="DU69" i="201"/>
  <c r="DT69" i="201"/>
  <c r="W69" i="201"/>
  <c r="V69" i="201"/>
  <c r="U69" i="201"/>
  <c r="T69" i="201"/>
  <c r="S69" i="201"/>
  <c r="R69" i="201"/>
  <c r="Q69" i="201"/>
  <c r="P69" i="201"/>
  <c r="O69" i="201"/>
  <c r="N69" i="201"/>
  <c r="M69" i="201"/>
  <c r="L69" i="201"/>
  <c r="K69" i="201"/>
  <c r="J69" i="201"/>
  <c r="I69" i="201"/>
  <c r="H69" i="201"/>
  <c r="G69" i="201"/>
  <c r="F69" i="201"/>
  <c r="E69" i="201"/>
  <c r="D69" i="201"/>
  <c r="C69" i="201"/>
  <c r="B69" i="201"/>
  <c r="A69" i="201"/>
  <c r="DU68" i="201"/>
  <c r="DT68" i="201"/>
  <c r="W68" i="201"/>
  <c r="V68" i="201"/>
  <c r="U68" i="201"/>
  <c r="T68" i="201"/>
  <c r="S68" i="201"/>
  <c r="R68" i="201"/>
  <c r="Q68" i="201"/>
  <c r="P68" i="201"/>
  <c r="O68" i="201"/>
  <c r="N68" i="201"/>
  <c r="M68" i="201"/>
  <c r="L68" i="201"/>
  <c r="K68" i="201"/>
  <c r="J68" i="201"/>
  <c r="I68" i="201"/>
  <c r="H68" i="201"/>
  <c r="G68" i="201"/>
  <c r="F68" i="201"/>
  <c r="E68" i="201"/>
  <c r="D68" i="201"/>
  <c r="C68" i="201"/>
  <c r="B68" i="201"/>
  <c r="A68" i="201"/>
  <c r="DU67" i="201"/>
  <c r="DT67" i="201"/>
  <c r="W67" i="201"/>
  <c r="V67" i="201"/>
  <c r="U67" i="201"/>
  <c r="T67" i="201"/>
  <c r="S67" i="201"/>
  <c r="R67" i="201"/>
  <c r="Q67" i="201"/>
  <c r="P67" i="201"/>
  <c r="O67" i="201"/>
  <c r="N67" i="201"/>
  <c r="M67" i="201"/>
  <c r="L67" i="201"/>
  <c r="K67" i="201"/>
  <c r="J67" i="201"/>
  <c r="I67" i="201"/>
  <c r="H67" i="201"/>
  <c r="G67" i="201"/>
  <c r="F67" i="201"/>
  <c r="E67" i="201"/>
  <c r="D67" i="201"/>
  <c r="C67" i="201"/>
  <c r="B67" i="201"/>
  <c r="A67" i="201"/>
  <c r="DU66" i="201"/>
  <c r="DT66" i="201"/>
  <c r="W66" i="201"/>
  <c r="V66" i="201"/>
  <c r="U66" i="201"/>
  <c r="T66" i="201"/>
  <c r="S66" i="201"/>
  <c r="R66" i="201"/>
  <c r="Q66" i="201"/>
  <c r="P66" i="201"/>
  <c r="O66" i="201"/>
  <c r="N66" i="201"/>
  <c r="M66" i="201"/>
  <c r="L66" i="201"/>
  <c r="K66" i="201"/>
  <c r="J66" i="201"/>
  <c r="I66" i="201"/>
  <c r="H66" i="201"/>
  <c r="G66" i="201"/>
  <c r="F66" i="201"/>
  <c r="E66" i="201"/>
  <c r="D66" i="201"/>
  <c r="C66" i="201"/>
  <c r="B66" i="201"/>
  <c r="A66" i="201"/>
  <c r="DU65" i="201"/>
  <c r="DT65" i="201"/>
  <c r="W65" i="201"/>
  <c r="V65" i="201"/>
  <c r="U65" i="201"/>
  <c r="T65" i="201"/>
  <c r="S65" i="201"/>
  <c r="R65" i="201"/>
  <c r="Q65" i="201"/>
  <c r="P65" i="201"/>
  <c r="O65" i="201"/>
  <c r="N65" i="201"/>
  <c r="M65" i="201"/>
  <c r="L65" i="201"/>
  <c r="K65" i="201"/>
  <c r="J65" i="201"/>
  <c r="I65" i="201"/>
  <c r="H65" i="201"/>
  <c r="G65" i="201"/>
  <c r="F65" i="201"/>
  <c r="E65" i="201"/>
  <c r="D65" i="201"/>
  <c r="C65" i="201"/>
  <c r="B65" i="201"/>
  <c r="A65" i="201"/>
  <c r="DU64" i="201"/>
  <c r="DT64" i="201"/>
  <c r="W64" i="201"/>
  <c r="V64" i="201"/>
  <c r="U64" i="201"/>
  <c r="T64" i="201"/>
  <c r="S64" i="201"/>
  <c r="R64" i="201"/>
  <c r="Q64" i="201"/>
  <c r="P64" i="201"/>
  <c r="O64" i="201"/>
  <c r="N64" i="201"/>
  <c r="M64" i="201"/>
  <c r="L64" i="201"/>
  <c r="K64" i="201"/>
  <c r="J64" i="201"/>
  <c r="I64" i="201"/>
  <c r="H64" i="201"/>
  <c r="G64" i="201"/>
  <c r="F64" i="201"/>
  <c r="E64" i="201"/>
  <c r="D64" i="201"/>
  <c r="C64" i="201"/>
  <c r="B64" i="201"/>
  <c r="A64" i="201"/>
  <c r="DU63" i="201"/>
  <c r="DT63" i="201"/>
  <c r="W63" i="201"/>
  <c r="V63" i="201"/>
  <c r="U63" i="201"/>
  <c r="T63" i="201"/>
  <c r="S63" i="201"/>
  <c r="R63" i="201"/>
  <c r="Q63" i="201"/>
  <c r="P63" i="201"/>
  <c r="O63" i="201"/>
  <c r="N63" i="201"/>
  <c r="M63" i="201"/>
  <c r="L63" i="201"/>
  <c r="K63" i="201"/>
  <c r="J63" i="201"/>
  <c r="I63" i="201"/>
  <c r="H63" i="201"/>
  <c r="G63" i="201"/>
  <c r="F63" i="201"/>
  <c r="E63" i="201"/>
  <c r="D63" i="201"/>
  <c r="C63" i="201"/>
  <c r="B63" i="201"/>
  <c r="A63" i="201"/>
  <c r="DU62" i="201"/>
  <c r="DT62" i="201"/>
  <c r="W62" i="201"/>
  <c r="V62" i="201"/>
  <c r="U62" i="201"/>
  <c r="T62" i="201"/>
  <c r="S62" i="201"/>
  <c r="R62" i="201"/>
  <c r="Q62" i="201"/>
  <c r="P62" i="201"/>
  <c r="O62" i="201"/>
  <c r="N62" i="201"/>
  <c r="M62" i="201"/>
  <c r="L62" i="201"/>
  <c r="K62" i="201"/>
  <c r="J62" i="201"/>
  <c r="I62" i="201"/>
  <c r="H62" i="201"/>
  <c r="G62" i="201"/>
  <c r="F62" i="201"/>
  <c r="E62" i="201"/>
  <c r="D62" i="201"/>
  <c r="C62" i="201"/>
  <c r="B62" i="201"/>
  <c r="A62" i="201"/>
  <c r="DU61" i="201"/>
  <c r="DT61" i="201"/>
  <c r="W61" i="201"/>
  <c r="V61" i="201"/>
  <c r="U61" i="201"/>
  <c r="T61" i="201"/>
  <c r="S61" i="201"/>
  <c r="R61" i="201"/>
  <c r="Q61" i="201"/>
  <c r="P61" i="201"/>
  <c r="O61" i="201"/>
  <c r="N61" i="201"/>
  <c r="M61" i="201"/>
  <c r="L61" i="201"/>
  <c r="K61" i="201"/>
  <c r="J61" i="201"/>
  <c r="I61" i="201"/>
  <c r="H61" i="201"/>
  <c r="G61" i="201"/>
  <c r="F61" i="201"/>
  <c r="E61" i="201"/>
  <c r="D61" i="201"/>
  <c r="C61" i="201"/>
  <c r="B61" i="201"/>
  <c r="A61" i="201"/>
  <c r="DU60" i="201"/>
  <c r="DT60" i="201"/>
  <c r="W60" i="201"/>
  <c r="V60" i="201"/>
  <c r="U60" i="201"/>
  <c r="T60" i="201"/>
  <c r="S60" i="201"/>
  <c r="R60" i="201"/>
  <c r="Q60" i="201"/>
  <c r="P60" i="201"/>
  <c r="O60" i="201"/>
  <c r="N60" i="201"/>
  <c r="M60" i="201"/>
  <c r="L60" i="201"/>
  <c r="K60" i="201"/>
  <c r="J60" i="201"/>
  <c r="I60" i="201"/>
  <c r="H60" i="201"/>
  <c r="G60" i="201"/>
  <c r="F60" i="201"/>
  <c r="E60" i="201"/>
  <c r="D60" i="201"/>
  <c r="C60" i="201"/>
  <c r="B60" i="201"/>
  <c r="A60" i="201"/>
  <c r="DU59" i="201"/>
  <c r="DT59" i="201"/>
  <c r="W59" i="201"/>
  <c r="V59" i="201"/>
  <c r="U59" i="201"/>
  <c r="T59" i="201"/>
  <c r="S59" i="201"/>
  <c r="R59" i="201"/>
  <c r="Q59" i="201"/>
  <c r="P59" i="201"/>
  <c r="O59" i="201"/>
  <c r="N59" i="201"/>
  <c r="M59" i="201"/>
  <c r="L59" i="201"/>
  <c r="K59" i="201"/>
  <c r="J59" i="201"/>
  <c r="I59" i="201"/>
  <c r="H59" i="201"/>
  <c r="G59" i="201"/>
  <c r="F59" i="201"/>
  <c r="E59" i="201"/>
  <c r="D59" i="201"/>
  <c r="C59" i="201"/>
  <c r="B59" i="201"/>
  <c r="A59" i="201"/>
  <c r="DU58" i="201"/>
  <c r="DT58" i="201"/>
  <c r="W58" i="201"/>
  <c r="V58" i="201"/>
  <c r="U58" i="201"/>
  <c r="T58" i="201"/>
  <c r="S58" i="201"/>
  <c r="R58" i="201"/>
  <c r="Q58" i="201"/>
  <c r="P58" i="201"/>
  <c r="O58" i="201"/>
  <c r="N58" i="201"/>
  <c r="M58" i="201"/>
  <c r="L58" i="201"/>
  <c r="K58" i="201"/>
  <c r="J58" i="201"/>
  <c r="I58" i="201"/>
  <c r="H58" i="201"/>
  <c r="G58" i="201"/>
  <c r="F58" i="201"/>
  <c r="E58" i="201"/>
  <c r="D58" i="201"/>
  <c r="C58" i="201"/>
  <c r="B58" i="201"/>
  <c r="A58" i="201"/>
  <c r="DU57" i="201"/>
  <c r="DT57" i="201"/>
  <c r="W57" i="201"/>
  <c r="V57" i="201"/>
  <c r="U57" i="201"/>
  <c r="T57" i="201"/>
  <c r="S57" i="201"/>
  <c r="R57" i="201"/>
  <c r="Q57" i="201"/>
  <c r="P57" i="201"/>
  <c r="O57" i="201"/>
  <c r="N57" i="201"/>
  <c r="M57" i="201"/>
  <c r="L57" i="201"/>
  <c r="K57" i="201"/>
  <c r="J57" i="201"/>
  <c r="I57" i="201"/>
  <c r="H57" i="201"/>
  <c r="G57" i="201"/>
  <c r="F57" i="201"/>
  <c r="E57" i="201"/>
  <c r="D57" i="201"/>
  <c r="C57" i="201"/>
  <c r="B57" i="201"/>
  <c r="A57" i="201"/>
  <c r="DU56" i="201"/>
  <c r="DT56" i="201"/>
  <c r="W56" i="201"/>
  <c r="V56" i="201"/>
  <c r="U56" i="201"/>
  <c r="T56" i="201"/>
  <c r="S56" i="201"/>
  <c r="R56" i="201"/>
  <c r="Q56" i="201"/>
  <c r="P56" i="201"/>
  <c r="O56" i="201"/>
  <c r="N56" i="201"/>
  <c r="M56" i="201"/>
  <c r="L56" i="201"/>
  <c r="K56" i="201"/>
  <c r="J56" i="201"/>
  <c r="I56" i="201"/>
  <c r="H56" i="201"/>
  <c r="G56" i="201"/>
  <c r="F56" i="201"/>
  <c r="E56" i="201"/>
  <c r="D56" i="201"/>
  <c r="C56" i="201"/>
  <c r="B56" i="201"/>
  <c r="A56" i="201"/>
  <c r="DU55" i="201"/>
  <c r="DT55" i="201"/>
  <c r="W55" i="201"/>
  <c r="V55" i="201"/>
  <c r="U55" i="201"/>
  <c r="T55" i="201"/>
  <c r="S55" i="201"/>
  <c r="R55" i="201"/>
  <c r="Q55" i="201"/>
  <c r="P55" i="201"/>
  <c r="O55" i="201"/>
  <c r="N55" i="201"/>
  <c r="M55" i="201"/>
  <c r="L55" i="201"/>
  <c r="K55" i="201"/>
  <c r="J55" i="201"/>
  <c r="I55" i="201"/>
  <c r="H55" i="201"/>
  <c r="G55" i="201"/>
  <c r="F55" i="201"/>
  <c r="E55" i="201"/>
  <c r="D55" i="201"/>
  <c r="C55" i="201"/>
  <c r="B55" i="201"/>
  <c r="A55" i="201"/>
  <c r="DU54" i="201"/>
  <c r="DT54" i="201"/>
  <c r="W54" i="201"/>
  <c r="V54" i="201"/>
  <c r="U54" i="201"/>
  <c r="T54" i="201"/>
  <c r="S54" i="201"/>
  <c r="R54" i="201"/>
  <c r="Q54" i="201"/>
  <c r="P54" i="201"/>
  <c r="O54" i="201"/>
  <c r="N54" i="201"/>
  <c r="M54" i="201"/>
  <c r="L54" i="201"/>
  <c r="K54" i="201"/>
  <c r="J54" i="201"/>
  <c r="I54" i="201"/>
  <c r="H54" i="201"/>
  <c r="G54" i="201"/>
  <c r="F54" i="201"/>
  <c r="E54" i="201"/>
  <c r="D54" i="201"/>
  <c r="C54" i="201"/>
  <c r="B54" i="201"/>
  <c r="A54" i="201"/>
  <c r="DU53" i="201"/>
  <c r="DT53" i="201"/>
  <c r="W53" i="201"/>
  <c r="V53" i="201"/>
  <c r="U53" i="201"/>
  <c r="T53" i="201"/>
  <c r="S53" i="201"/>
  <c r="R53" i="201"/>
  <c r="Q53" i="201"/>
  <c r="P53" i="201"/>
  <c r="O53" i="201"/>
  <c r="N53" i="201"/>
  <c r="M53" i="201"/>
  <c r="L53" i="201"/>
  <c r="K53" i="201"/>
  <c r="J53" i="201"/>
  <c r="I53" i="201"/>
  <c r="H53" i="201"/>
  <c r="G53" i="201"/>
  <c r="F53" i="201"/>
  <c r="E53" i="201"/>
  <c r="D53" i="201"/>
  <c r="C53" i="201"/>
  <c r="B53" i="201"/>
  <c r="A53" i="201"/>
  <c r="DU52" i="201"/>
  <c r="DT52" i="201"/>
  <c r="W52" i="201"/>
  <c r="V52" i="201"/>
  <c r="U52" i="201"/>
  <c r="T52" i="201"/>
  <c r="S52" i="201"/>
  <c r="R52" i="201"/>
  <c r="Q52" i="201"/>
  <c r="P52" i="201"/>
  <c r="O52" i="201"/>
  <c r="N52" i="201"/>
  <c r="M52" i="201"/>
  <c r="L52" i="201"/>
  <c r="K52" i="201"/>
  <c r="J52" i="201"/>
  <c r="I52" i="201"/>
  <c r="H52" i="201"/>
  <c r="G52" i="201"/>
  <c r="F52" i="201"/>
  <c r="E52" i="201"/>
  <c r="D52" i="201"/>
  <c r="C52" i="201"/>
  <c r="B52" i="201"/>
  <c r="A52" i="201"/>
  <c r="DU51" i="201"/>
  <c r="DT51" i="201"/>
  <c r="W51" i="201"/>
  <c r="V51" i="201"/>
  <c r="U51" i="201"/>
  <c r="T51" i="201"/>
  <c r="S51" i="201"/>
  <c r="R51" i="201"/>
  <c r="Q51" i="201"/>
  <c r="P51" i="201"/>
  <c r="O51" i="201"/>
  <c r="N51" i="201"/>
  <c r="M51" i="201"/>
  <c r="L51" i="201"/>
  <c r="K51" i="201"/>
  <c r="J51" i="201"/>
  <c r="I51" i="201"/>
  <c r="H51" i="201"/>
  <c r="G51" i="201"/>
  <c r="F51" i="201"/>
  <c r="E51" i="201"/>
  <c r="D51" i="201"/>
  <c r="C51" i="201"/>
  <c r="B51" i="201"/>
  <c r="A51" i="201"/>
  <c r="DU50" i="201"/>
  <c r="DT50" i="201"/>
  <c r="W50" i="201"/>
  <c r="V50" i="201"/>
  <c r="U50" i="201"/>
  <c r="T50" i="201"/>
  <c r="S50" i="201"/>
  <c r="R50" i="201"/>
  <c r="Q50" i="201"/>
  <c r="P50" i="201"/>
  <c r="O50" i="201"/>
  <c r="N50" i="201"/>
  <c r="M50" i="201"/>
  <c r="L50" i="201"/>
  <c r="K50" i="201"/>
  <c r="J50" i="201"/>
  <c r="I50" i="201"/>
  <c r="H50" i="201"/>
  <c r="G50" i="201"/>
  <c r="F50" i="201"/>
  <c r="E50" i="201"/>
  <c r="D50" i="201"/>
  <c r="C50" i="201"/>
  <c r="B50" i="201"/>
  <c r="A50" i="201"/>
  <c r="DU49" i="201"/>
  <c r="DT49" i="201"/>
  <c r="W49" i="201"/>
  <c r="V49" i="201"/>
  <c r="U49" i="201"/>
  <c r="T49" i="201"/>
  <c r="S49" i="201"/>
  <c r="R49" i="201"/>
  <c r="Q49" i="201"/>
  <c r="P49" i="201"/>
  <c r="O49" i="201"/>
  <c r="N49" i="201"/>
  <c r="M49" i="201"/>
  <c r="L49" i="201"/>
  <c r="K49" i="201"/>
  <c r="J49" i="201"/>
  <c r="I49" i="201"/>
  <c r="H49" i="201"/>
  <c r="G49" i="201"/>
  <c r="F49" i="201"/>
  <c r="E49" i="201"/>
  <c r="D49" i="201"/>
  <c r="C49" i="201"/>
  <c r="B49" i="201"/>
  <c r="A49" i="201"/>
  <c r="DU48" i="201"/>
  <c r="DT48" i="201"/>
  <c r="W48" i="201"/>
  <c r="V48" i="201"/>
  <c r="U48" i="201"/>
  <c r="T48" i="201"/>
  <c r="S48" i="201"/>
  <c r="R48" i="201"/>
  <c r="Q48" i="201"/>
  <c r="P48" i="201"/>
  <c r="O48" i="201"/>
  <c r="N48" i="201"/>
  <c r="M48" i="201"/>
  <c r="L48" i="201"/>
  <c r="K48" i="201"/>
  <c r="J48" i="201"/>
  <c r="I48" i="201"/>
  <c r="H48" i="201"/>
  <c r="G48" i="201"/>
  <c r="F48" i="201"/>
  <c r="E48" i="201"/>
  <c r="D48" i="201"/>
  <c r="C48" i="201"/>
  <c r="B48" i="201"/>
  <c r="A48" i="201"/>
  <c r="DU47" i="201"/>
  <c r="DT47" i="201"/>
  <c r="W47" i="201"/>
  <c r="V47" i="201"/>
  <c r="U47" i="201"/>
  <c r="T47" i="201"/>
  <c r="S47" i="201"/>
  <c r="R47" i="201"/>
  <c r="Q47" i="201"/>
  <c r="P47" i="201"/>
  <c r="O47" i="201"/>
  <c r="N47" i="201"/>
  <c r="M47" i="201"/>
  <c r="L47" i="201"/>
  <c r="K47" i="201"/>
  <c r="J47" i="201"/>
  <c r="I47" i="201"/>
  <c r="H47" i="201"/>
  <c r="G47" i="201"/>
  <c r="F47" i="201"/>
  <c r="E47" i="201"/>
  <c r="D47" i="201"/>
  <c r="C47" i="201"/>
  <c r="B47" i="201"/>
  <c r="A47" i="201"/>
  <c r="DU46" i="201"/>
  <c r="DT46" i="201"/>
  <c r="W46" i="201"/>
  <c r="V46" i="201"/>
  <c r="U46" i="201"/>
  <c r="T46" i="201"/>
  <c r="S46" i="201"/>
  <c r="R46" i="201"/>
  <c r="Q46" i="201"/>
  <c r="P46" i="201"/>
  <c r="O46" i="201"/>
  <c r="N46" i="201"/>
  <c r="M46" i="201"/>
  <c r="L46" i="201"/>
  <c r="K46" i="201"/>
  <c r="J46" i="201"/>
  <c r="I46" i="201"/>
  <c r="H46" i="201"/>
  <c r="G46" i="201"/>
  <c r="F46" i="201"/>
  <c r="E46" i="201"/>
  <c r="D46" i="201"/>
  <c r="C46" i="201"/>
  <c r="B46" i="201"/>
  <c r="A46" i="201"/>
  <c r="DU45" i="201"/>
  <c r="DT45" i="201"/>
  <c r="W45" i="201"/>
  <c r="V45" i="201"/>
  <c r="U45" i="201"/>
  <c r="T45" i="201"/>
  <c r="S45" i="201"/>
  <c r="R45" i="201"/>
  <c r="Q45" i="201"/>
  <c r="P45" i="201"/>
  <c r="O45" i="201"/>
  <c r="N45" i="201"/>
  <c r="M45" i="201"/>
  <c r="L45" i="201"/>
  <c r="K45" i="201"/>
  <c r="J45" i="201"/>
  <c r="I45" i="201"/>
  <c r="H45" i="201"/>
  <c r="G45" i="201"/>
  <c r="F45" i="201"/>
  <c r="E45" i="201"/>
  <c r="D45" i="201"/>
  <c r="C45" i="201"/>
  <c r="B45" i="201"/>
  <c r="A45" i="201"/>
  <c r="DU44" i="201"/>
  <c r="DT44" i="201"/>
  <c r="W44" i="201"/>
  <c r="V44" i="201"/>
  <c r="U44" i="201"/>
  <c r="T44" i="201"/>
  <c r="S44" i="201"/>
  <c r="R44" i="201"/>
  <c r="Q44" i="201"/>
  <c r="P44" i="201"/>
  <c r="O44" i="201"/>
  <c r="N44" i="201"/>
  <c r="M44" i="201"/>
  <c r="L44" i="201"/>
  <c r="K44" i="201"/>
  <c r="J44" i="201"/>
  <c r="I44" i="201"/>
  <c r="H44" i="201"/>
  <c r="G44" i="201"/>
  <c r="F44" i="201"/>
  <c r="E44" i="201"/>
  <c r="D44" i="201"/>
  <c r="C44" i="201"/>
  <c r="B44" i="201"/>
  <c r="A44" i="201"/>
  <c r="DU43" i="201"/>
  <c r="DT43" i="201"/>
  <c r="W43" i="201"/>
  <c r="V43" i="201"/>
  <c r="U43" i="201"/>
  <c r="T43" i="201"/>
  <c r="S43" i="201"/>
  <c r="R43" i="201"/>
  <c r="Q43" i="201"/>
  <c r="P43" i="201"/>
  <c r="O43" i="201"/>
  <c r="N43" i="201"/>
  <c r="M43" i="201"/>
  <c r="L43" i="201"/>
  <c r="K43" i="201"/>
  <c r="J43" i="201"/>
  <c r="I43" i="201"/>
  <c r="H43" i="201"/>
  <c r="G43" i="201"/>
  <c r="F43" i="201"/>
  <c r="E43" i="201"/>
  <c r="D43" i="201"/>
  <c r="C43" i="201"/>
  <c r="B43" i="201"/>
  <c r="A43" i="201"/>
  <c r="DU42" i="201"/>
  <c r="DT42" i="201"/>
  <c r="W42" i="201"/>
  <c r="V42" i="201"/>
  <c r="U42" i="201"/>
  <c r="T42" i="201"/>
  <c r="S42" i="201"/>
  <c r="R42" i="201"/>
  <c r="Q42" i="201"/>
  <c r="P42" i="201"/>
  <c r="O42" i="201"/>
  <c r="N42" i="201"/>
  <c r="M42" i="201"/>
  <c r="L42" i="201"/>
  <c r="K42" i="201"/>
  <c r="J42" i="201"/>
  <c r="I42" i="201"/>
  <c r="H42" i="201"/>
  <c r="G42" i="201"/>
  <c r="F42" i="201"/>
  <c r="E42" i="201"/>
  <c r="D42" i="201"/>
  <c r="C42" i="201"/>
  <c r="B42" i="201"/>
  <c r="A42" i="201"/>
  <c r="DU41" i="201"/>
  <c r="DT41" i="201"/>
  <c r="W41" i="201"/>
  <c r="V41" i="201"/>
  <c r="U41" i="201"/>
  <c r="T41" i="201"/>
  <c r="S41" i="201"/>
  <c r="R41" i="201"/>
  <c r="Q41" i="201"/>
  <c r="P41" i="201"/>
  <c r="O41" i="201"/>
  <c r="N41" i="201"/>
  <c r="M41" i="201"/>
  <c r="L41" i="201"/>
  <c r="K41" i="201"/>
  <c r="J41" i="201"/>
  <c r="I41" i="201"/>
  <c r="H41" i="201"/>
  <c r="G41" i="201"/>
  <c r="F41" i="201"/>
  <c r="E41" i="201"/>
  <c r="D41" i="201"/>
  <c r="C41" i="201"/>
  <c r="B41" i="201"/>
  <c r="A41" i="201"/>
  <c r="DU40" i="201"/>
  <c r="DT40" i="201"/>
  <c r="W40" i="201"/>
  <c r="V40" i="201"/>
  <c r="U40" i="201"/>
  <c r="T40" i="201"/>
  <c r="S40" i="201"/>
  <c r="R40" i="201"/>
  <c r="Q40" i="201"/>
  <c r="P40" i="201"/>
  <c r="O40" i="201"/>
  <c r="N40" i="201"/>
  <c r="M40" i="201"/>
  <c r="L40" i="201"/>
  <c r="K40" i="201"/>
  <c r="J40" i="201"/>
  <c r="I40" i="201"/>
  <c r="H40" i="201"/>
  <c r="G40" i="201"/>
  <c r="F40" i="201"/>
  <c r="E40" i="201"/>
  <c r="D40" i="201"/>
  <c r="C40" i="201"/>
  <c r="B40" i="201"/>
  <c r="A40" i="201"/>
  <c r="DU39" i="201"/>
  <c r="DT39" i="201"/>
  <c r="W39" i="201"/>
  <c r="V39" i="201"/>
  <c r="U39" i="201"/>
  <c r="T39" i="201"/>
  <c r="S39" i="201"/>
  <c r="R39" i="201"/>
  <c r="Q39" i="201"/>
  <c r="P39" i="201"/>
  <c r="O39" i="201"/>
  <c r="N39" i="201"/>
  <c r="M39" i="201"/>
  <c r="L39" i="201"/>
  <c r="K39" i="201"/>
  <c r="J39" i="201"/>
  <c r="I39" i="201"/>
  <c r="H39" i="201"/>
  <c r="G39" i="201"/>
  <c r="F39" i="201"/>
  <c r="E39" i="201"/>
  <c r="D39" i="201"/>
  <c r="C39" i="201"/>
  <c r="B39" i="201"/>
  <c r="A39" i="201"/>
  <c r="DU38" i="201"/>
  <c r="DT38" i="201"/>
  <c r="W38" i="201"/>
  <c r="V38" i="201"/>
  <c r="U38" i="201"/>
  <c r="T38" i="201"/>
  <c r="S38" i="201"/>
  <c r="R38" i="201"/>
  <c r="Q38" i="201"/>
  <c r="P38" i="201"/>
  <c r="O38" i="201"/>
  <c r="N38" i="201"/>
  <c r="M38" i="201"/>
  <c r="L38" i="201"/>
  <c r="K38" i="201"/>
  <c r="J38" i="201"/>
  <c r="I38" i="201"/>
  <c r="H38" i="201"/>
  <c r="G38" i="201"/>
  <c r="F38" i="201"/>
  <c r="E38" i="201"/>
  <c r="D38" i="201"/>
  <c r="C38" i="201"/>
  <c r="B38" i="201"/>
  <c r="A38" i="201"/>
  <c r="DU37" i="201"/>
  <c r="DT37" i="201"/>
  <c r="W37" i="201"/>
  <c r="V37" i="201"/>
  <c r="U37" i="201"/>
  <c r="T37" i="201"/>
  <c r="S37" i="201"/>
  <c r="R37" i="201"/>
  <c r="Q37" i="201"/>
  <c r="P37" i="201"/>
  <c r="O37" i="201"/>
  <c r="N37" i="201"/>
  <c r="M37" i="201"/>
  <c r="L37" i="201"/>
  <c r="K37" i="201"/>
  <c r="J37" i="201"/>
  <c r="I37" i="201"/>
  <c r="H37" i="201"/>
  <c r="G37" i="201"/>
  <c r="F37" i="201"/>
  <c r="E37" i="201"/>
  <c r="D37" i="201"/>
  <c r="C37" i="201"/>
  <c r="B37" i="201"/>
  <c r="A37" i="201"/>
  <c r="DU36" i="201"/>
  <c r="DT36" i="201"/>
  <c r="W36" i="201"/>
  <c r="V36" i="201"/>
  <c r="U36" i="201"/>
  <c r="T36" i="201"/>
  <c r="S36" i="201"/>
  <c r="R36" i="201"/>
  <c r="Q36" i="201"/>
  <c r="P36" i="201"/>
  <c r="O36" i="201"/>
  <c r="N36" i="201"/>
  <c r="M36" i="201"/>
  <c r="L36" i="201"/>
  <c r="K36" i="201"/>
  <c r="J36" i="201"/>
  <c r="I36" i="201"/>
  <c r="H36" i="201"/>
  <c r="G36" i="201"/>
  <c r="F36" i="201"/>
  <c r="E36" i="201"/>
  <c r="D36" i="201"/>
  <c r="C36" i="201"/>
  <c r="B36" i="201"/>
  <c r="A36" i="201"/>
  <c r="DU35" i="201"/>
  <c r="DT35" i="201"/>
  <c r="W35" i="201"/>
  <c r="V35" i="201"/>
  <c r="U35" i="201"/>
  <c r="T35" i="201"/>
  <c r="S35" i="201"/>
  <c r="R35" i="201"/>
  <c r="Q35" i="201"/>
  <c r="P35" i="201"/>
  <c r="O35" i="201"/>
  <c r="N35" i="201"/>
  <c r="M35" i="201"/>
  <c r="L35" i="201"/>
  <c r="K35" i="201"/>
  <c r="J35" i="201"/>
  <c r="I35" i="201"/>
  <c r="H35" i="201"/>
  <c r="G35" i="201"/>
  <c r="F35" i="201"/>
  <c r="E35" i="201"/>
  <c r="D35" i="201"/>
  <c r="C35" i="201"/>
  <c r="B35" i="201"/>
  <c r="A35" i="201"/>
  <c r="DU34" i="201"/>
  <c r="DT34" i="201"/>
  <c r="W34" i="201"/>
  <c r="V34" i="201"/>
  <c r="U34" i="201"/>
  <c r="T34" i="201"/>
  <c r="S34" i="201"/>
  <c r="R34" i="201"/>
  <c r="Q34" i="201"/>
  <c r="P34" i="201"/>
  <c r="O34" i="201"/>
  <c r="N34" i="201"/>
  <c r="M34" i="201"/>
  <c r="L34" i="201"/>
  <c r="K34" i="201"/>
  <c r="J34" i="201"/>
  <c r="I34" i="201"/>
  <c r="H34" i="201"/>
  <c r="G34" i="201"/>
  <c r="F34" i="201"/>
  <c r="E34" i="201"/>
  <c r="D34" i="201"/>
  <c r="C34" i="201"/>
  <c r="B34" i="201"/>
  <c r="A34" i="201"/>
  <c r="DU33" i="201"/>
  <c r="DT33" i="201"/>
  <c r="W33" i="201"/>
  <c r="V33" i="201"/>
  <c r="U33" i="201"/>
  <c r="T33" i="201"/>
  <c r="S33" i="201"/>
  <c r="R33" i="201"/>
  <c r="Q33" i="201"/>
  <c r="P33" i="201"/>
  <c r="O33" i="201"/>
  <c r="N33" i="201"/>
  <c r="M33" i="201"/>
  <c r="L33" i="201"/>
  <c r="K33" i="201"/>
  <c r="J33" i="201"/>
  <c r="I33" i="201"/>
  <c r="H33" i="201"/>
  <c r="G33" i="201"/>
  <c r="F33" i="201"/>
  <c r="E33" i="201"/>
  <c r="D33" i="201"/>
  <c r="C33" i="201"/>
  <c r="B33" i="201"/>
  <c r="A33" i="201"/>
  <c r="DU32" i="201"/>
  <c r="DT32" i="201"/>
  <c r="W32" i="201"/>
  <c r="V32" i="201"/>
  <c r="U32" i="201"/>
  <c r="T32" i="201"/>
  <c r="S32" i="201"/>
  <c r="R32" i="201"/>
  <c r="Q32" i="201"/>
  <c r="P32" i="201"/>
  <c r="O32" i="201"/>
  <c r="N32" i="201"/>
  <c r="M32" i="201"/>
  <c r="L32" i="201"/>
  <c r="K32" i="201"/>
  <c r="J32" i="201"/>
  <c r="I32" i="201"/>
  <c r="H32" i="201"/>
  <c r="G32" i="201"/>
  <c r="F32" i="201"/>
  <c r="E32" i="201"/>
  <c r="D32" i="201"/>
  <c r="C32" i="201"/>
  <c r="B32" i="201"/>
  <c r="A32" i="201"/>
  <c r="DU31" i="201"/>
  <c r="DT31" i="201"/>
  <c r="W31" i="201"/>
  <c r="V31" i="201"/>
  <c r="U31" i="201"/>
  <c r="T31" i="201"/>
  <c r="S31" i="201"/>
  <c r="R31" i="201"/>
  <c r="Q31" i="201"/>
  <c r="P31" i="201"/>
  <c r="O31" i="201"/>
  <c r="N31" i="201"/>
  <c r="M31" i="201"/>
  <c r="L31" i="201"/>
  <c r="K31" i="201"/>
  <c r="J31" i="201"/>
  <c r="I31" i="201"/>
  <c r="H31" i="201"/>
  <c r="G31" i="201"/>
  <c r="F31" i="201"/>
  <c r="E31" i="201"/>
  <c r="D31" i="201"/>
  <c r="C31" i="201"/>
  <c r="B31" i="201"/>
  <c r="A31" i="201"/>
  <c r="DU30" i="201"/>
  <c r="DT30" i="201"/>
  <c r="W30" i="201"/>
  <c r="V30" i="201"/>
  <c r="U30" i="201"/>
  <c r="T30" i="201"/>
  <c r="S30" i="201"/>
  <c r="R30" i="201"/>
  <c r="Q30" i="201"/>
  <c r="P30" i="201"/>
  <c r="O30" i="201"/>
  <c r="N30" i="201"/>
  <c r="M30" i="201"/>
  <c r="L30" i="201"/>
  <c r="K30" i="201"/>
  <c r="J30" i="201"/>
  <c r="I30" i="201"/>
  <c r="H30" i="201"/>
  <c r="G30" i="201"/>
  <c r="F30" i="201"/>
  <c r="E30" i="201"/>
  <c r="D30" i="201"/>
  <c r="C30" i="201"/>
  <c r="B30" i="201"/>
  <c r="A30" i="201"/>
  <c r="DU29" i="201"/>
  <c r="DT29" i="201"/>
  <c r="W29" i="201"/>
  <c r="V29" i="201"/>
  <c r="U29" i="201"/>
  <c r="T29" i="201"/>
  <c r="S29" i="201"/>
  <c r="R29" i="201"/>
  <c r="Q29" i="201"/>
  <c r="P29" i="201"/>
  <c r="O29" i="201"/>
  <c r="N29" i="201"/>
  <c r="M29" i="201"/>
  <c r="L29" i="201"/>
  <c r="K29" i="201"/>
  <c r="J29" i="201"/>
  <c r="I29" i="201"/>
  <c r="H29" i="201"/>
  <c r="G29" i="201"/>
  <c r="F29" i="201"/>
  <c r="E29" i="201"/>
  <c r="D29" i="201"/>
  <c r="C29" i="201"/>
  <c r="B29" i="201"/>
  <c r="A29" i="201"/>
  <c r="DU28" i="201"/>
  <c r="DT28" i="201"/>
  <c r="W28" i="201"/>
  <c r="V28" i="201"/>
  <c r="U28" i="201"/>
  <c r="T28" i="201"/>
  <c r="S28" i="201"/>
  <c r="R28" i="201"/>
  <c r="Q28" i="201"/>
  <c r="P28" i="201"/>
  <c r="O28" i="201"/>
  <c r="N28" i="201"/>
  <c r="M28" i="201"/>
  <c r="L28" i="201"/>
  <c r="K28" i="201"/>
  <c r="J28" i="201"/>
  <c r="I28" i="201"/>
  <c r="H28" i="201"/>
  <c r="G28" i="201"/>
  <c r="F28" i="201"/>
  <c r="E28" i="201"/>
  <c r="D28" i="201"/>
  <c r="C28" i="201"/>
  <c r="B28" i="201"/>
  <c r="A28" i="201"/>
  <c r="DU27" i="201"/>
  <c r="DT27" i="201"/>
  <c r="W27" i="201"/>
  <c r="V27" i="201"/>
  <c r="U27" i="201"/>
  <c r="T27" i="201"/>
  <c r="S27" i="201"/>
  <c r="R27" i="201"/>
  <c r="Q27" i="201"/>
  <c r="P27" i="201"/>
  <c r="O27" i="201"/>
  <c r="N27" i="201"/>
  <c r="M27" i="201"/>
  <c r="L27" i="201"/>
  <c r="K27" i="201"/>
  <c r="J27" i="201"/>
  <c r="I27" i="201"/>
  <c r="H27" i="201"/>
  <c r="G27" i="201"/>
  <c r="F27" i="201"/>
  <c r="E27" i="201"/>
  <c r="D27" i="201"/>
  <c r="C27" i="201"/>
  <c r="B27" i="201"/>
  <c r="A27" i="201"/>
  <c r="DU26" i="201"/>
  <c r="DT26" i="201"/>
  <c r="W26" i="201"/>
  <c r="V26" i="201"/>
  <c r="U26" i="201"/>
  <c r="T26" i="201"/>
  <c r="S26" i="201"/>
  <c r="R26" i="201"/>
  <c r="Q26" i="201"/>
  <c r="P26" i="201"/>
  <c r="O26" i="201"/>
  <c r="N26" i="201"/>
  <c r="M26" i="201"/>
  <c r="L26" i="201"/>
  <c r="K26" i="201"/>
  <c r="J26" i="201"/>
  <c r="I26" i="201"/>
  <c r="H26" i="201"/>
  <c r="G26" i="201"/>
  <c r="F26" i="201"/>
  <c r="E26" i="201"/>
  <c r="D26" i="201"/>
  <c r="C26" i="201"/>
  <c r="B26" i="201"/>
  <c r="A26" i="201"/>
  <c r="DU25" i="201"/>
  <c r="DT25" i="201"/>
  <c r="W25" i="201"/>
  <c r="V25" i="201"/>
  <c r="U25" i="201"/>
  <c r="T25" i="201"/>
  <c r="S25" i="201"/>
  <c r="R25" i="201"/>
  <c r="Q25" i="201"/>
  <c r="P25" i="201"/>
  <c r="O25" i="201"/>
  <c r="N25" i="201"/>
  <c r="M25" i="201"/>
  <c r="L25" i="201"/>
  <c r="K25" i="201"/>
  <c r="J25" i="201"/>
  <c r="I25" i="201"/>
  <c r="H25" i="201"/>
  <c r="G25" i="201"/>
  <c r="F25" i="201"/>
  <c r="E25" i="201"/>
  <c r="D25" i="201"/>
  <c r="C25" i="201"/>
  <c r="B25" i="201"/>
  <c r="A25" i="201"/>
  <c r="DU24" i="201"/>
  <c r="DT24" i="201"/>
  <c r="W24" i="201"/>
  <c r="V24" i="201"/>
  <c r="U24" i="201"/>
  <c r="T24" i="201"/>
  <c r="S24" i="201"/>
  <c r="R24" i="201"/>
  <c r="Q24" i="201"/>
  <c r="P24" i="201"/>
  <c r="O24" i="201"/>
  <c r="N24" i="201"/>
  <c r="M24" i="201"/>
  <c r="L24" i="201"/>
  <c r="K24" i="201"/>
  <c r="J24" i="201"/>
  <c r="I24" i="201"/>
  <c r="H24" i="201"/>
  <c r="G24" i="201"/>
  <c r="F24" i="201"/>
  <c r="E24" i="201"/>
  <c r="D24" i="201"/>
  <c r="C24" i="201"/>
  <c r="B24" i="201"/>
  <c r="A24" i="201"/>
  <c r="DU23" i="201"/>
  <c r="DT23" i="201"/>
  <c r="W23" i="201"/>
  <c r="V23" i="201"/>
  <c r="U23" i="201"/>
  <c r="T23" i="201"/>
  <c r="S23" i="201"/>
  <c r="R23" i="201"/>
  <c r="Q23" i="201"/>
  <c r="P23" i="201"/>
  <c r="O23" i="201"/>
  <c r="N23" i="201"/>
  <c r="M23" i="201"/>
  <c r="L23" i="201"/>
  <c r="K23" i="201"/>
  <c r="J23" i="201"/>
  <c r="I23" i="201"/>
  <c r="H23" i="201"/>
  <c r="G23" i="201"/>
  <c r="F23" i="201"/>
  <c r="E23" i="201"/>
  <c r="D23" i="201"/>
  <c r="C23" i="201"/>
  <c r="B23" i="201"/>
  <c r="A23" i="201"/>
  <c r="DU22" i="201"/>
  <c r="DT22" i="201"/>
  <c r="W22" i="201"/>
  <c r="V22" i="201"/>
  <c r="U22" i="201"/>
  <c r="T22" i="201"/>
  <c r="S22" i="201"/>
  <c r="R22" i="201"/>
  <c r="Q22" i="201"/>
  <c r="P22" i="201"/>
  <c r="O22" i="201"/>
  <c r="N22" i="201"/>
  <c r="M22" i="201"/>
  <c r="L22" i="201"/>
  <c r="K22" i="201"/>
  <c r="J22" i="201"/>
  <c r="I22" i="201"/>
  <c r="H22" i="201"/>
  <c r="G22" i="201"/>
  <c r="F22" i="201"/>
  <c r="E22" i="201"/>
  <c r="D22" i="201"/>
  <c r="C22" i="201"/>
  <c r="B22" i="201"/>
  <c r="A22" i="201"/>
  <c r="DU21" i="201"/>
  <c r="DT21" i="201"/>
  <c r="W21" i="201"/>
  <c r="V21" i="201"/>
  <c r="U21" i="201"/>
  <c r="T21" i="201"/>
  <c r="S21" i="201"/>
  <c r="R21" i="201"/>
  <c r="Q21" i="201"/>
  <c r="P21" i="201"/>
  <c r="O21" i="201"/>
  <c r="N21" i="201"/>
  <c r="M21" i="201"/>
  <c r="L21" i="201"/>
  <c r="K21" i="201"/>
  <c r="J21" i="201"/>
  <c r="I21" i="201"/>
  <c r="H21" i="201"/>
  <c r="G21" i="201"/>
  <c r="F21" i="201"/>
  <c r="E21" i="201"/>
  <c r="D21" i="201"/>
  <c r="C21" i="201"/>
  <c r="B21" i="201"/>
  <c r="A21" i="201"/>
  <c r="DU20" i="201"/>
  <c r="DT20" i="201"/>
  <c r="W20" i="201"/>
  <c r="V20" i="201"/>
  <c r="U20" i="201"/>
  <c r="T20" i="201"/>
  <c r="S20" i="201"/>
  <c r="R20" i="201"/>
  <c r="Q20" i="201"/>
  <c r="P20" i="201"/>
  <c r="O20" i="201"/>
  <c r="N20" i="201"/>
  <c r="M20" i="201"/>
  <c r="L20" i="201"/>
  <c r="K20" i="201"/>
  <c r="J20" i="201"/>
  <c r="I20" i="201"/>
  <c r="H20" i="201"/>
  <c r="G20" i="201"/>
  <c r="F20" i="201"/>
  <c r="E20" i="201"/>
  <c r="D20" i="201"/>
  <c r="C20" i="201"/>
  <c r="B20" i="201"/>
  <c r="A20" i="201"/>
  <c r="DU19" i="201"/>
  <c r="DT19" i="201"/>
  <c r="W19" i="201"/>
  <c r="V19" i="201"/>
  <c r="U19" i="201"/>
  <c r="T19" i="201"/>
  <c r="S19" i="201"/>
  <c r="R19" i="201"/>
  <c r="Q19" i="201"/>
  <c r="P19" i="201"/>
  <c r="O19" i="201"/>
  <c r="N19" i="201"/>
  <c r="M19" i="201"/>
  <c r="L19" i="201"/>
  <c r="K19" i="201"/>
  <c r="J19" i="201"/>
  <c r="I19" i="201"/>
  <c r="H19" i="201"/>
  <c r="G19" i="201"/>
  <c r="F19" i="201"/>
  <c r="E19" i="201"/>
  <c r="D19" i="201"/>
  <c r="C19" i="201"/>
  <c r="B19" i="201"/>
  <c r="A19" i="201"/>
  <c r="DU18" i="201"/>
  <c r="DT18" i="201"/>
  <c r="W18" i="201"/>
  <c r="V18" i="201"/>
  <c r="U18" i="201"/>
  <c r="T18" i="201"/>
  <c r="S18" i="201"/>
  <c r="R18" i="201"/>
  <c r="Q18" i="201"/>
  <c r="P18" i="201"/>
  <c r="O18" i="201"/>
  <c r="N18" i="201"/>
  <c r="M18" i="201"/>
  <c r="L18" i="201"/>
  <c r="K18" i="201"/>
  <c r="J18" i="201"/>
  <c r="I18" i="201"/>
  <c r="H18" i="201"/>
  <c r="G18" i="201"/>
  <c r="F18" i="201"/>
  <c r="E18" i="201"/>
  <c r="D18" i="201"/>
  <c r="C18" i="201"/>
  <c r="B18" i="201"/>
  <c r="A18" i="201"/>
  <c r="DU17" i="201"/>
  <c r="DT17" i="201"/>
  <c r="W17" i="201"/>
  <c r="V17" i="201"/>
  <c r="U17" i="201"/>
  <c r="T17" i="201"/>
  <c r="S17" i="201"/>
  <c r="R17" i="201"/>
  <c r="Q17" i="201"/>
  <c r="P17" i="201"/>
  <c r="O17" i="201"/>
  <c r="N17" i="201"/>
  <c r="M17" i="201"/>
  <c r="L17" i="201"/>
  <c r="K17" i="201"/>
  <c r="J17" i="201"/>
  <c r="I17" i="201"/>
  <c r="H17" i="201"/>
  <c r="G17" i="201"/>
  <c r="F17" i="201"/>
  <c r="E17" i="201"/>
  <c r="D17" i="201"/>
  <c r="C17" i="201"/>
  <c r="B17" i="201"/>
  <c r="A17" i="201"/>
  <c r="DU16" i="201"/>
  <c r="DT16" i="201"/>
  <c r="W16" i="201"/>
  <c r="V16" i="201"/>
  <c r="U16" i="201"/>
  <c r="T16" i="201"/>
  <c r="S16" i="201"/>
  <c r="R16" i="201"/>
  <c r="Q16" i="201"/>
  <c r="P16" i="201"/>
  <c r="O16" i="201"/>
  <c r="N16" i="201"/>
  <c r="M16" i="201"/>
  <c r="L16" i="201"/>
  <c r="K16" i="201"/>
  <c r="J16" i="201"/>
  <c r="I16" i="201"/>
  <c r="H16" i="201"/>
  <c r="G16" i="201"/>
  <c r="F16" i="201"/>
  <c r="E16" i="201"/>
  <c r="D16" i="201"/>
  <c r="C16" i="201"/>
  <c r="B16" i="201"/>
  <c r="A16" i="201"/>
  <c r="DU15" i="201"/>
  <c r="DT15" i="201"/>
  <c r="W15" i="201"/>
  <c r="V15" i="201"/>
  <c r="U15" i="201"/>
  <c r="T15" i="201"/>
  <c r="S15" i="201"/>
  <c r="R15" i="201"/>
  <c r="Q15" i="201"/>
  <c r="P15" i="201"/>
  <c r="O15" i="201"/>
  <c r="N15" i="201"/>
  <c r="M15" i="201"/>
  <c r="L15" i="201"/>
  <c r="K15" i="201"/>
  <c r="J15" i="201"/>
  <c r="I15" i="201"/>
  <c r="H15" i="201"/>
  <c r="G15" i="201"/>
  <c r="F15" i="201"/>
  <c r="E15" i="201"/>
  <c r="D15" i="201"/>
  <c r="C15" i="201"/>
  <c r="B15" i="201"/>
  <c r="A15" i="201"/>
  <c r="DU14" i="201"/>
  <c r="DT14" i="201"/>
  <c r="W14" i="201"/>
  <c r="V14" i="201"/>
  <c r="U14" i="201"/>
  <c r="T14" i="201"/>
  <c r="S14" i="201"/>
  <c r="R14" i="201"/>
  <c r="Q14" i="201"/>
  <c r="P14" i="201"/>
  <c r="O14" i="201"/>
  <c r="N14" i="201"/>
  <c r="M14" i="201"/>
  <c r="L14" i="201"/>
  <c r="K14" i="201"/>
  <c r="J14" i="201"/>
  <c r="I14" i="201"/>
  <c r="H14" i="201"/>
  <c r="G14" i="201"/>
  <c r="F14" i="201"/>
  <c r="E14" i="201"/>
  <c r="D14" i="201"/>
  <c r="C14" i="201"/>
  <c r="B14" i="201"/>
  <c r="A14" i="201"/>
  <c r="W13" i="201"/>
  <c r="V13" i="201"/>
  <c r="U13" i="201"/>
  <c r="T13" i="201"/>
  <c r="S13" i="201"/>
  <c r="R13" i="201"/>
  <c r="Q13" i="201"/>
  <c r="P13" i="201"/>
  <c r="O13" i="201"/>
  <c r="N13" i="201"/>
  <c r="M13" i="201"/>
  <c r="L13" i="201"/>
  <c r="J13" i="201"/>
  <c r="I13" i="201"/>
  <c r="H13" i="201"/>
  <c r="G13" i="201"/>
  <c r="F13" i="201"/>
  <c r="E13" i="201"/>
  <c r="D13" i="201"/>
  <c r="C13" i="201"/>
  <c r="B13" i="201"/>
  <c r="A13" i="201"/>
  <c r="W12" i="201"/>
  <c r="V12" i="201"/>
  <c r="U12" i="201"/>
  <c r="T12" i="201"/>
  <c r="S12" i="201"/>
  <c r="R12" i="201"/>
  <c r="Q12" i="201"/>
  <c r="P12" i="201"/>
  <c r="O12" i="201"/>
  <c r="N12" i="201"/>
  <c r="M12" i="201"/>
  <c r="L12" i="201"/>
  <c r="K12" i="201"/>
  <c r="J12" i="201"/>
  <c r="I12" i="201"/>
  <c r="H12" i="201"/>
  <c r="G12" i="201"/>
  <c r="F12" i="201"/>
  <c r="E12" i="201"/>
  <c r="D12" i="201"/>
  <c r="C12" i="201"/>
  <c r="B12" i="201"/>
  <c r="A12" i="201"/>
  <c r="W11" i="201"/>
  <c r="V11" i="201"/>
  <c r="U11" i="201"/>
  <c r="T11" i="201"/>
  <c r="S11" i="201"/>
  <c r="R11" i="201"/>
  <c r="Q11" i="201"/>
  <c r="P11" i="201"/>
  <c r="DT11" i="201" s="1"/>
  <c r="O11" i="201"/>
  <c r="N11" i="201"/>
  <c r="M11" i="201"/>
  <c r="L11" i="201"/>
  <c r="K11" i="201"/>
  <c r="J11" i="201"/>
  <c r="I11" i="201"/>
  <c r="H11" i="201"/>
  <c r="G11" i="201"/>
  <c r="F11" i="201"/>
  <c r="E11" i="201"/>
  <c r="D11" i="201"/>
  <c r="C11" i="201"/>
  <c r="B11" i="201"/>
  <c r="A11" i="201"/>
  <c r="W10" i="201"/>
  <c r="V10" i="201"/>
  <c r="U10" i="201"/>
  <c r="T10" i="201"/>
  <c r="S10" i="201"/>
  <c r="R10" i="201"/>
  <c r="Q10" i="201"/>
  <c r="P10" i="201"/>
  <c r="O10" i="201"/>
  <c r="N10" i="201"/>
  <c r="M10" i="201"/>
  <c r="L10" i="201"/>
  <c r="J10" i="201"/>
  <c r="I10" i="201"/>
  <c r="H10" i="201"/>
  <c r="G10" i="201"/>
  <c r="F10" i="201"/>
  <c r="E10" i="201"/>
  <c r="D10" i="201"/>
  <c r="C10" i="201"/>
  <c r="B10" i="201"/>
  <c r="A10" i="201"/>
  <c r="W9" i="201"/>
  <c r="V9" i="201"/>
  <c r="U9" i="201"/>
  <c r="T9" i="201"/>
  <c r="S9" i="201"/>
  <c r="R9" i="201"/>
  <c r="Q9" i="201"/>
  <c r="P9" i="201"/>
  <c r="O9" i="201"/>
  <c r="N9" i="201"/>
  <c r="M9" i="201"/>
  <c r="L9" i="201"/>
  <c r="J9" i="201"/>
  <c r="I9" i="201"/>
  <c r="H9" i="201"/>
  <c r="G9" i="201"/>
  <c r="F9" i="201"/>
  <c r="E9" i="201"/>
  <c r="D9" i="201"/>
  <c r="C9" i="201"/>
  <c r="B9" i="201"/>
  <c r="A9" i="201"/>
  <c r="H187" i="177"/>
  <c r="G187" i="177"/>
  <c r="E187" i="177"/>
  <c r="H185" i="177"/>
  <c r="G185" i="177"/>
  <c r="E185" i="177"/>
  <c r="D185" i="177"/>
  <c r="H184" i="177"/>
  <c r="G184" i="177"/>
  <c r="F184" i="177"/>
  <c r="E184" i="177"/>
  <c r="D184" i="177"/>
  <c r="C184" i="177"/>
  <c r="B184" i="177"/>
  <c r="A184" i="177"/>
  <c r="H183" i="177"/>
  <c r="G183" i="177"/>
  <c r="F183" i="177"/>
  <c r="E183" i="177"/>
  <c r="D183" i="177"/>
  <c r="C183" i="177"/>
  <c r="B183" i="177"/>
  <c r="A183" i="177"/>
  <c r="H182" i="177"/>
  <c r="G182" i="177"/>
  <c r="F182" i="177"/>
  <c r="E182" i="177"/>
  <c r="D182" i="177"/>
  <c r="C182" i="177"/>
  <c r="B182" i="177"/>
  <c r="A182" i="177"/>
  <c r="H181" i="177"/>
  <c r="G181" i="177"/>
  <c r="F181" i="177"/>
  <c r="E181" i="177"/>
  <c r="D181" i="177"/>
  <c r="C181" i="177"/>
  <c r="B181" i="177"/>
  <c r="A181" i="177"/>
  <c r="H180" i="177"/>
  <c r="G180" i="177"/>
  <c r="F180" i="177"/>
  <c r="E180" i="177"/>
  <c r="D180" i="177"/>
  <c r="C180" i="177"/>
  <c r="B180" i="177"/>
  <c r="A180" i="177"/>
  <c r="H179" i="177"/>
  <c r="G179" i="177"/>
  <c r="F179" i="177"/>
  <c r="E179" i="177"/>
  <c r="D179" i="177"/>
  <c r="C179" i="177"/>
  <c r="B179" i="177"/>
  <c r="A179" i="177"/>
  <c r="H178" i="177"/>
  <c r="G178" i="177"/>
  <c r="F178" i="177"/>
  <c r="E178" i="177"/>
  <c r="D178" i="177"/>
  <c r="C178" i="177"/>
  <c r="B178" i="177"/>
  <c r="A178" i="177"/>
  <c r="H177" i="177"/>
  <c r="G177" i="177"/>
  <c r="F177" i="177"/>
  <c r="E177" i="177"/>
  <c r="D177" i="177"/>
  <c r="C177" i="177"/>
  <c r="B177" i="177"/>
  <c r="A177" i="177"/>
  <c r="H176" i="177"/>
  <c r="G176" i="177"/>
  <c r="F176" i="177"/>
  <c r="E176" i="177"/>
  <c r="D176" i="177"/>
  <c r="C176" i="177"/>
  <c r="B176" i="177"/>
  <c r="A176" i="177"/>
  <c r="H175" i="177"/>
  <c r="G175" i="177"/>
  <c r="F175" i="177"/>
  <c r="E175" i="177"/>
  <c r="D175" i="177"/>
  <c r="C175" i="177"/>
  <c r="B175" i="177"/>
  <c r="A175" i="177"/>
  <c r="H174" i="177"/>
  <c r="G174" i="177"/>
  <c r="F174" i="177"/>
  <c r="E174" i="177"/>
  <c r="D174" i="177"/>
  <c r="C174" i="177"/>
  <c r="B174" i="177"/>
  <c r="A174" i="177"/>
  <c r="H173" i="177"/>
  <c r="G173" i="177"/>
  <c r="F173" i="177"/>
  <c r="E173" i="177"/>
  <c r="D173" i="177"/>
  <c r="C173" i="177"/>
  <c r="B173" i="177"/>
  <c r="A173" i="177"/>
  <c r="H172" i="177"/>
  <c r="G172" i="177"/>
  <c r="F172" i="177"/>
  <c r="E172" i="177"/>
  <c r="D172" i="177"/>
  <c r="C172" i="177"/>
  <c r="B172" i="177"/>
  <c r="A172" i="177"/>
  <c r="H171" i="177"/>
  <c r="G171" i="177"/>
  <c r="F171" i="177"/>
  <c r="E171" i="177"/>
  <c r="D171" i="177"/>
  <c r="C171" i="177"/>
  <c r="B171" i="177"/>
  <c r="A171" i="177"/>
  <c r="H170" i="177"/>
  <c r="G170" i="177"/>
  <c r="F170" i="177"/>
  <c r="E170" i="177"/>
  <c r="D170" i="177"/>
  <c r="C170" i="177"/>
  <c r="B170" i="177"/>
  <c r="A170" i="177"/>
  <c r="H169" i="177"/>
  <c r="G169" i="177"/>
  <c r="F169" i="177"/>
  <c r="E169" i="177"/>
  <c r="D169" i="177"/>
  <c r="C169" i="177"/>
  <c r="B169" i="177"/>
  <c r="A169" i="177"/>
  <c r="H168" i="177"/>
  <c r="G168" i="177"/>
  <c r="F168" i="177"/>
  <c r="E168" i="177"/>
  <c r="D168" i="177"/>
  <c r="C168" i="177"/>
  <c r="B168" i="177"/>
  <c r="A168" i="177"/>
  <c r="H167" i="177"/>
  <c r="G167" i="177"/>
  <c r="F167" i="177"/>
  <c r="E167" i="177"/>
  <c r="D167" i="177"/>
  <c r="C167" i="177"/>
  <c r="B167" i="177"/>
  <c r="A167" i="177"/>
  <c r="H166" i="177"/>
  <c r="G166" i="177"/>
  <c r="F166" i="177"/>
  <c r="E166" i="177"/>
  <c r="D166" i="177"/>
  <c r="C166" i="177"/>
  <c r="B166" i="177"/>
  <c r="A166" i="177"/>
  <c r="H165" i="177"/>
  <c r="G165" i="177"/>
  <c r="F165" i="177"/>
  <c r="E165" i="177"/>
  <c r="D165" i="177"/>
  <c r="C165" i="177"/>
  <c r="B165" i="177"/>
  <c r="A165" i="177"/>
  <c r="H164" i="177"/>
  <c r="G164" i="177"/>
  <c r="F164" i="177"/>
  <c r="E164" i="177"/>
  <c r="D164" i="177"/>
  <c r="C164" i="177"/>
  <c r="B164" i="177"/>
  <c r="A164" i="177"/>
  <c r="H163" i="177"/>
  <c r="G163" i="177"/>
  <c r="F163" i="177"/>
  <c r="E163" i="177"/>
  <c r="D163" i="177"/>
  <c r="C163" i="177"/>
  <c r="B163" i="177"/>
  <c r="A163" i="177"/>
  <c r="H162" i="177"/>
  <c r="G162" i="177"/>
  <c r="F162" i="177"/>
  <c r="E162" i="177"/>
  <c r="D162" i="177"/>
  <c r="C162" i="177"/>
  <c r="B162" i="177"/>
  <c r="A162" i="177"/>
  <c r="H161" i="177"/>
  <c r="G161" i="177"/>
  <c r="F161" i="177"/>
  <c r="E161" i="177"/>
  <c r="D161" i="177"/>
  <c r="C161" i="177"/>
  <c r="B161" i="177"/>
  <c r="A161" i="177"/>
  <c r="H160" i="177"/>
  <c r="G160" i="177"/>
  <c r="F160" i="177"/>
  <c r="E160" i="177"/>
  <c r="D160" i="177"/>
  <c r="C160" i="177"/>
  <c r="B160" i="177"/>
  <c r="A160" i="177"/>
  <c r="H159" i="177"/>
  <c r="G159" i="177"/>
  <c r="F159" i="177"/>
  <c r="E159" i="177"/>
  <c r="D159" i="177"/>
  <c r="C159" i="177"/>
  <c r="B159" i="177"/>
  <c r="A159" i="177"/>
  <c r="H158" i="177"/>
  <c r="G158" i="177"/>
  <c r="F158" i="177"/>
  <c r="E158" i="177"/>
  <c r="D158" i="177"/>
  <c r="C158" i="177"/>
  <c r="B158" i="177"/>
  <c r="A158" i="177"/>
  <c r="H157" i="177"/>
  <c r="G157" i="177"/>
  <c r="F157" i="177"/>
  <c r="E157" i="177"/>
  <c r="D157" i="177"/>
  <c r="C157" i="177"/>
  <c r="B157" i="177"/>
  <c r="A157" i="177"/>
  <c r="H156" i="177"/>
  <c r="G156" i="177"/>
  <c r="F156" i="177"/>
  <c r="E156" i="177"/>
  <c r="D156" i="177"/>
  <c r="C156" i="177"/>
  <c r="B156" i="177"/>
  <c r="A156" i="177"/>
  <c r="H155" i="177"/>
  <c r="G155" i="177"/>
  <c r="F155" i="177"/>
  <c r="E155" i="177"/>
  <c r="D155" i="177"/>
  <c r="C155" i="177"/>
  <c r="B155" i="177"/>
  <c r="A155" i="177"/>
  <c r="H154" i="177"/>
  <c r="G154" i="177"/>
  <c r="F154" i="177"/>
  <c r="E154" i="177"/>
  <c r="D154" i="177"/>
  <c r="C154" i="177"/>
  <c r="B154" i="177"/>
  <c r="A154" i="177"/>
  <c r="H153" i="177"/>
  <c r="G153" i="177"/>
  <c r="F153" i="177"/>
  <c r="E153" i="177"/>
  <c r="D153" i="177"/>
  <c r="C153" i="177"/>
  <c r="B153" i="177"/>
  <c r="A153" i="177"/>
  <c r="H152" i="177"/>
  <c r="G152" i="177"/>
  <c r="F152" i="177"/>
  <c r="E152" i="177"/>
  <c r="D152" i="177"/>
  <c r="C152" i="177"/>
  <c r="B152" i="177"/>
  <c r="A152" i="177"/>
  <c r="H151" i="177"/>
  <c r="G151" i="177"/>
  <c r="F151" i="177"/>
  <c r="E151" i="177"/>
  <c r="D151" i="177"/>
  <c r="C151" i="177"/>
  <c r="B151" i="177"/>
  <c r="A151" i="177"/>
  <c r="H150" i="177"/>
  <c r="G150" i="177"/>
  <c r="F150" i="177"/>
  <c r="E150" i="177"/>
  <c r="D150" i="177"/>
  <c r="C150" i="177"/>
  <c r="B150" i="177"/>
  <c r="A150" i="177"/>
  <c r="H149" i="177"/>
  <c r="G149" i="177"/>
  <c r="F149" i="177"/>
  <c r="E149" i="177"/>
  <c r="D149" i="177"/>
  <c r="C149" i="177"/>
  <c r="B149" i="177"/>
  <c r="A149" i="177"/>
  <c r="H148" i="177"/>
  <c r="G148" i="177"/>
  <c r="F148" i="177"/>
  <c r="E148" i="177"/>
  <c r="D148" i="177"/>
  <c r="C148" i="177"/>
  <c r="B148" i="177"/>
  <c r="A148" i="177"/>
  <c r="H147" i="177"/>
  <c r="G147" i="177"/>
  <c r="F147" i="177"/>
  <c r="E147" i="177"/>
  <c r="D147" i="177"/>
  <c r="C147" i="177"/>
  <c r="B147" i="177"/>
  <c r="A147" i="177"/>
  <c r="H146" i="177"/>
  <c r="G146" i="177"/>
  <c r="F146" i="177"/>
  <c r="E146" i="177"/>
  <c r="D146" i="177"/>
  <c r="C146" i="177"/>
  <c r="B146" i="177"/>
  <c r="A146" i="177"/>
  <c r="H145" i="177"/>
  <c r="G145" i="177"/>
  <c r="F145" i="177"/>
  <c r="E145" i="177"/>
  <c r="D145" i="177"/>
  <c r="C145" i="177"/>
  <c r="B145" i="177"/>
  <c r="A145" i="177"/>
  <c r="H144" i="177"/>
  <c r="G144" i="177"/>
  <c r="F144" i="177"/>
  <c r="E144" i="177"/>
  <c r="D144" i="177"/>
  <c r="C144" i="177"/>
  <c r="B144" i="177"/>
  <c r="A144" i="177"/>
  <c r="H143" i="177"/>
  <c r="G143" i="177"/>
  <c r="F143" i="177"/>
  <c r="E143" i="177"/>
  <c r="D143" i="177"/>
  <c r="C143" i="177"/>
  <c r="B143" i="177"/>
  <c r="A143" i="177"/>
  <c r="H142" i="177"/>
  <c r="G142" i="177"/>
  <c r="F142" i="177"/>
  <c r="E142" i="177"/>
  <c r="D142" i="177"/>
  <c r="C142" i="177"/>
  <c r="B142" i="177"/>
  <c r="A142" i="177"/>
  <c r="H141" i="177"/>
  <c r="G141" i="177"/>
  <c r="F141" i="177"/>
  <c r="E141" i="177"/>
  <c r="D141" i="177"/>
  <c r="C141" i="177"/>
  <c r="B141" i="177"/>
  <c r="A141" i="177"/>
  <c r="H140" i="177"/>
  <c r="G140" i="177"/>
  <c r="F140" i="177"/>
  <c r="E140" i="177"/>
  <c r="D140" i="177"/>
  <c r="C140" i="177"/>
  <c r="B140" i="177"/>
  <c r="A140" i="177"/>
  <c r="H139" i="177"/>
  <c r="G139" i="177"/>
  <c r="F139" i="177"/>
  <c r="E139" i="177"/>
  <c r="D139" i="177"/>
  <c r="C139" i="177"/>
  <c r="B139" i="177"/>
  <c r="A139" i="177"/>
  <c r="H138" i="177"/>
  <c r="G138" i="177"/>
  <c r="F138" i="177"/>
  <c r="E138" i="177"/>
  <c r="D138" i="177"/>
  <c r="C138" i="177"/>
  <c r="B138" i="177"/>
  <c r="A138" i="177"/>
  <c r="H137" i="177"/>
  <c r="G137" i="177"/>
  <c r="F137" i="177"/>
  <c r="E137" i="177"/>
  <c r="D137" i="177"/>
  <c r="C137" i="177"/>
  <c r="B137" i="177"/>
  <c r="A137" i="177"/>
  <c r="H136" i="177"/>
  <c r="G136" i="177"/>
  <c r="F136" i="177"/>
  <c r="E136" i="177"/>
  <c r="D136" i="177"/>
  <c r="C136" i="177"/>
  <c r="B136" i="177"/>
  <c r="A136" i="177"/>
  <c r="H135" i="177"/>
  <c r="G135" i="177"/>
  <c r="F135" i="177"/>
  <c r="E135" i="177"/>
  <c r="D135" i="177"/>
  <c r="C135" i="177"/>
  <c r="B135" i="177"/>
  <c r="A135" i="177"/>
  <c r="H134" i="177"/>
  <c r="G134" i="177"/>
  <c r="F134" i="177"/>
  <c r="E134" i="177"/>
  <c r="D134" i="177"/>
  <c r="C134" i="177"/>
  <c r="B134" i="177"/>
  <c r="A134" i="177"/>
  <c r="H133" i="177"/>
  <c r="G133" i="177"/>
  <c r="F133" i="177"/>
  <c r="E133" i="177"/>
  <c r="D133" i="177"/>
  <c r="C133" i="177"/>
  <c r="B133" i="177"/>
  <c r="A133" i="177"/>
  <c r="H132" i="177"/>
  <c r="G132" i="177"/>
  <c r="F132" i="177"/>
  <c r="E132" i="177"/>
  <c r="D132" i="177"/>
  <c r="C132" i="177"/>
  <c r="B132" i="177"/>
  <c r="A132" i="177"/>
  <c r="H131" i="177"/>
  <c r="G131" i="177"/>
  <c r="F131" i="177"/>
  <c r="E131" i="177"/>
  <c r="D131" i="177"/>
  <c r="C131" i="177"/>
  <c r="B131" i="177"/>
  <c r="A131" i="177"/>
  <c r="H130" i="177"/>
  <c r="G130" i="177"/>
  <c r="F130" i="177"/>
  <c r="E130" i="177"/>
  <c r="D130" i="177"/>
  <c r="C130" i="177"/>
  <c r="B130" i="177"/>
  <c r="A130" i="177"/>
  <c r="H129" i="177"/>
  <c r="G129" i="177"/>
  <c r="F129" i="177"/>
  <c r="E129" i="177"/>
  <c r="D129" i="177"/>
  <c r="C129" i="177"/>
  <c r="B129" i="177"/>
  <c r="A129" i="177"/>
  <c r="H128" i="177"/>
  <c r="G128" i="177"/>
  <c r="F128" i="177"/>
  <c r="E128" i="177"/>
  <c r="D128" i="177"/>
  <c r="C128" i="177"/>
  <c r="B128" i="177"/>
  <c r="A128" i="177"/>
  <c r="H127" i="177"/>
  <c r="G127" i="177"/>
  <c r="F127" i="177"/>
  <c r="E127" i="177"/>
  <c r="D127" i="177"/>
  <c r="C127" i="177"/>
  <c r="B127" i="177"/>
  <c r="A127" i="177"/>
  <c r="H126" i="177"/>
  <c r="G126" i="177"/>
  <c r="F126" i="177"/>
  <c r="E126" i="177"/>
  <c r="D126" i="177"/>
  <c r="C126" i="177"/>
  <c r="B126" i="177"/>
  <c r="A126" i="177"/>
  <c r="H125" i="177"/>
  <c r="G125" i="177"/>
  <c r="F125" i="177"/>
  <c r="E125" i="177"/>
  <c r="D125" i="177"/>
  <c r="C125" i="177"/>
  <c r="B125" i="177"/>
  <c r="A125" i="177"/>
  <c r="H124" i="177"/>
  <c r="G124" i="177"/>
  <c r="F124" i="177"/>
  <c r="E124" i="177"/>
  <c r="D124" i="177"/>
  <c r="C124" i="177"/>
  <c r="B124" i="177"/>
  <c r="A124" i="177"/>
  <c r="H123" i="177"/>
  <c r="G123" i="177"/>
  <c r="F123" i="177"/>
  <c r="E123" i="177"/>
  <c r="D123" i="177"/>
  <c r="C123" i="177"/>
  <c r="B123" i="177"/>
  <c r="A123" i="177"/>
  <c r="H122" i="177"/>
  <c r="G122" i="177"/>
  <c r="F122" i="177"/>
  <c r="E122" i="177"/>
  <c r="D122" i="177"/>
  <c r="C122" i="177"/>
  <c r="B122" i="177"/>
  <c r="A122" i="177"/>
  <c r="H121" i="177"/>
  <c r="G121" i="177"/>
  <c r="F121" i="177"/>
  <c r="E121" i="177"/>
  <c r="D121" i="177"/>
  <c r="C121" i="177"/>
  <c r="B121" i="177"/>
  <c r="A121" i="177"/>
  <c r="H120" i="177"/>
  <c r="G120" i="177"/>
  <c r="F120" i="177"/>
  <c r="E120" i="177"/>
  <c r="D120" i="177"/>
  <c r="C120" i="177"/>
  <c r="B120" i="177"/>
  <c r="A120" i="177"/>
  <c r="H119" i="177"/>
  <c r="G119" i="177"/>
  <c r="F119" i="177"/>
  <c r="E119" i="177"/>
  <c r="D119" i="177"/>
  <c r="C119" i="177"/>
  <c r="B119" i="177"/>
  <c r="A119" i="177"/>
  <c r="H118" i="177"/>
  <c r="G118" i="177"/>
  <c r="F118" i="177"/>
  <c r="E118" i="177"/>
  <c r="D118" i="177"/>
  <c r="C118" i="177"/>
  <c r="B118" i="177"/>
  <c r="A118" i="177"/>
  <c r="H117" i="177"/>
  <c r="G117" i="177"/>
  <c r="F117" i="177"/>
  <c r="E117" i="177"/>
  <c r="D117" i="177"/>
  <c r="C117" i="177"/>
  <c r="B117" i="177"/>
  <c r="A117" i="177"/>
  <c r="H116" i="177"/>
  <c r="G116" i="177"/>
  <c r="F116" i="177"/>
  <c r="E116" i="177"/>
  <c r="D116" i="177"/>
  <c r="C116" i="177"/>
  <c r="B116" i="177"/>
  <c r="A116" i="177"/>
  <c r="H115" i="177"/>
  <c r="G115" i="177"/>
  <c r="F115" i="177"/>
  <c r="E115" i="177"/>
  <c r="D115" i="177"/>
  <c r="C115" i="177"/>
  <c r="B115" i="177"/>
  <c r="A115" i="177"/>
  <c r="H114" i="177"/>
  <c r="G114" i="177"/>
  <c r="F114" i="177"/>
  <c r="E114" i="177"/>
  <c r="D114" i="177"/>
  <c r="C114" i="177"/>
  <c r="B114" i="177"/>
  <c r="A114" i="177"/>
  <c r="H113" i="177"/>
  <c r="G113" i="177"/>
  <c r="F113" i="177"/>
  <c r="E113" i="177"/>
  <c r="D113" i="177"/>
  <c r="C113" i="177"/>
  <c r="B113" i="177"/>
  <c r="A113" i="177"/>
  <c r="H112" i="177"/>
  <c r="G112" i="177"/>
  <c r="F112" i="177"/>
  <c r="E112" i="177"/>
  <c r="D112" i="177"/>
  <c r="C112" i="177"/>
  <c r="B112" i="177"/>
  <c r="A112" i="177"/>
  <c r="H111" i="177"/>
  <c r="G111" i="177"/>
  <c r="F111" i="177"/>
  <c r="E111" i="177"/>
  <c r="D111" i="177"/>
  <c r="C111" i="177"/>
  <c r="B111" i="177"/>
  <c r="A111" i="177"/>
  <c r="H110" i="177"/>
  <c r="G110" i="177"/>
  <c r="F110" i="177"/>
  <c r="E110" i="177"/>
  <c r="D110" i="177"/>
  <c r="C110" i="177"/>
  <c r="B110" i="177"/>
  <c r="A110" i="177"/>
  <c r="H109" i="177"/>
  <c r="G109" i="177"/>
  <c r="F109" i="177"/>
  <c r="E109" i="177"/>
  <c r="D109" i="177"/>
  <c r="C109" i="177"/>
  <c r="B109" i="177"/>
  <c r="A109" i="177"/>
  <c r="H108" i="177"/>
  <c r="G108" i="177"/>
  <c r="F108" i="177"/>
  <c r="E108" i="177"/>
  <c r="D108" i="177"/>
  <c r="C108" i="177"/>
  <c r="B108" i="177"/>
  <c r="A108" i="177"/>
  <c r="H107" i="177"/>
  <c r="G107" i="177"/>
  <c r="F107" i="177"/>
  <c r="E107" i="177"/>
  <c r="D107" i="177"/>
  <c r="C107" i="177"/>
  <c r="B107" i="177"/>
  <c r="A107" i="177"/>
  <c r="H106" i="177"/>
  <c r="G106" i="177"/>
  <c r="F106" i="177"/>
  <c r="E106" i="177"/>
  <c r="D106" i="177"/>
  <c r="C106" i="177"/>
  <c r="B106" i="177"/>
  <c r="A106" i="177"/>
  <c r="H105" i="177"/>
  <c r="G105" i="177"/>
  <c r="F105" i="177"/>
  <c r="E105" i="177"/>
  <c r="D105" i="177"/>
  <c r="C105" i="177"/>
  <c r="B105" i="177"/>
  <c r="A105" i="177"/>
  <c r="H104" i="177"/>
  <c r="G104" i="177"/>
  <c r="F104" i="177"/>
  <c r="E104" i="177"/>
  <c r="D104" i="177"/>
  <c r="C104" i="177"/>
  <c r="B104" i="177"/>
  <c r="A104" i="177"/>
  <c r="H103" i="177"/>
  <c r="G103" i="177"/>
  <c r="F103" i="177"/>
  <c r="E103" i="177"/>
  <c r="D103" i="177"/>
  <c r="C103" i="177"/>
  <c r="B103" i="177"/>
  <c r="A103" i="177"/>
  <c r="H102" i="177"/>
  <c r="G102" i="177"/>
  <c r="F102" i="177"/>
  <c r="E102" i="177"/>
  <c r="D102" i="177"/>
  <c r="C102" i="177"/>
  <c r="B102" i="177"/>
  <c r="A102" i="177"/>
  <c r="H101" i="177"/>
  <c r="G101" i="177"/>
  <c r="F101" i="177"/>
  <c r="E101" i="177"/>
  <c r="D101" i="177"/>
  <c r="C101" i="177"/>
  <c r="B101" i="177"/>
  <c r="A101" i="177"/>
  <c r="H100" i="177"/>
  <c r="G100" i="177"/>
  <c r="F100" i="177"/>
  <c r="E100" i="177"/>
  <c r="D100" i="177"/>
  <c r="C100" i="177"/>
  <c r="B100" i="177"/>
  <c r="A100" i="177"/>
  <c r="H99" i="177"/>
  <c r="G99" i="177"/>
  <c r="F99" i="177"/>
  <c r="E99" i="177"/>
  <c r="D99" i="177"/>
  <c r="C99" i="177"/>
  <c r="B99" i="177"/>
  <c r="A99" i="177"/>
  <c r="H98" i="177"/>
  <c r="G98" i="177"/>
  <c r="F98" i="177"/>
  <c r="E98" i="177"/>
  <c r="D98" i="177"/>
  <c r="C98" i="177"/>
  <c r="B98" i="177"/>
  <c r="A98" i="177"/>
  <c r="H97" i="177"/>
  <c r="G97" i="177"/>
  <c r="F97" i="177"/>
  <c r="E97" i="177"/>
  <c r="D97" i="177"/>
  <c r="C97" i="177"/>
  <c r="B97" i="177"/>
  <c r="A97" i="177"/>
  <c r="H96" i="177"/>
  <c r="G96" i="177"/>
  <c r="F96" i="177"/>
  <c r="E96" i="177"/>
  <c r="D96" i="177"/>
  <c r="C96" i="177"/>
  <c r="B96" i="177"/>
  <c r="A96" i="177"/>
  <c r="H95" i="177"/>
  <c r="G95" i="177"/>
  <c r="F95" i="177"/>
  <c r="E95" i="177"/>
  <c r="D95" i="177"/>
  <c r="C95" i="177"/>
  <c r="B95" i="177"/>
  <c r="A95" i="177"/>
  <c r="H94" i="177"/>
  <c r="G94" i="177"/>
  <c r="F94" i="177"/>
  <c r="E94" i="177"/>
  <c r="D94" i="177"/>
  <c r="C94" i="177"/>
  <c r="B94" i="177"/>
  <c r="A94" i="177"/>
  <c r="H93" i="177"/>
  <c r="G93" i="177"/>
  <c r="F93" i="177"/>
  <c r="E93" i="177"/>
  <c r="D93" i="177"/>
  <c r="C93" i="177"/>
  <c r="B93" i="177"/>
  <c r="A93" i="177"/>
  <c r="H92" i="177"/>
  <c r="G92" i="177"/>
  <c r="F92" i="177"/>
  <c r="E92" i="177"/>
  <c r="D92" i="177"/>
  <c r="C92" i="177"/>
  <c r="B92" i="177"/>
  <c r="A92" i="177"/>
  <c r="H91" i="177"/>
  <c r="G91" i="177"/>
  <c r="F91" i="177"/>
  <c r="E91" i="177"/>
  <c r="D91" i="177"/>
  <c r="C91" i="177"/>
  <c r="B91" i="177"/>
  <c r="A91" i="177"/>
  <c r="H90" i="177"/>
  <c r="G90" i="177"/>
  <c r="F90" i="177"/>
  <c r="E90" i="177"/>
  <c r="D90" i="177"/>
  <c r="C90" i="177"/>
  <c r="B90" i="177"/>
  <c r="A90" i="177"/>
  <c r="H89" i="177"/>
  <c r="G89" i="177"/>
  <c r="F89" i="177"/>
  <c r="E89" i="177"/>
  <c r="D89" i="177"/>
  <c r="C89" i="177"/>
  <c r="B89" i="177"/>
  <c r="A89" i="177"/>
  <c r="H88" i="177"/>
  <c r="G88" i="177"/>
  <c r="F88" i="177"/>
  <c r="E88" i="177"/>
  <c r="D88" i="177"/>
  <c r="C88" i="177"/>
  <c r="B88" i="177"/>
  <c r="A88" i="177"/>
  <c r="H87" i="177"/>
  <c r="G87" i="177"/>
  <c r="F87" i="177"/>
  <c r="E87" i="177"/>
  <c r="D87" i="177"/>
  <c r="C87" i="177"/>
  <c r="B87" i="177"/>
  <c r="A87" i="177"/>
  <c r="H86" i="177"/>
  <c r="G86" i="177"/>
  <c r="F86" i="177"/>
  <c r="E86" i="177"/>
  <c r="D86" i="177"/>
  <c r="C86" i="177"/>
  <c r="B86" i="177"/>
  <c r="A86" i="177"/>
  <c r="H85" i="177"/>
  <c r="G85" i="177"/>
  <c r="F85" i="177"/>
  <c r="E85" i="177"/>
  <c r="D85" i="177"/>
  <c r="C85" i="177"/>
  <c r="B85" i="177"/>
  <c r="A85" i="177"/>
  <c r="H84" i="177"/>
  <c r="G84" i="177"/>
  <c r="F84" i="177"/>
  <c r="E84" i="177"/>
  <c r="D84" i="177"/>
  <c r="C84" i="177"/>
  <c r="B84" i="177"/>
  <c r="A84" i="177"/>
  <c r="H83" i="177"/>
  <c r="G83" i="177"/>
  <c r="F83" i="177"/>
  <c r="E83" i="177"/>
  <c r="D83" i="177"/>
  <c r="C83" i="177"/>
  <c r="B83" i="177"/>
  <c r="A83" i="177"/>
  <c r="H82" i="177"/>
  <c r="G82" i="177"/>
  <c r="F82" i="177"/>
  <c r="E82" i="177"/>
  <c r="D82" i="177"/>
  <c r="C82" i="177"/>
  <c r="B82" i="177"/>
  <c r="A82" i="177"/>
  <c r="H81" i="177"/>
  <c r="G81" i="177"/>
  <c r="F81" i="177"/>
  <c r="E81" i="177"/>
  <c r="D81" i="177"/>
  <c r="C81" i="177"/>
  <c r="B81" i="177"/>
  <c r="A81" i="177"/>
  <c r="H80" i="177"/>
  <c r="G80" i="177"/>
  <c r="F80" i="177"/>
  <c r="E80" i="177"/>
  <c r="D80" i="177"/>
  <c r="C80" i="177"/>
  <c r="B80" i="177"/>
  <c r="A80" i="177"/>
  <c r="H79" i="177"/>
  <c r="G79" i="177"/>
  <c r="F79" i="177"/>
  <c r="E79" i="177"/>
  <c r="D79" i="177"/>
  <c r="C79" i="177"/>
  <c r="B79" i="177"/>
  <c r="A79" i="177"/>
  <c r="H78" i="177"/>
  <c r="G78" i="177"/>
  <c r="F78" i="177"/>
  <c r="E78" i="177"/>
  <c r="D78" i="177"/>
  <c r="C78" i="177"/>
  <c r="B78" i="177"/>
  <c r="A78" i="177"/>
  <c r="H77" i="177"/>
  <c r="G77" i="177"/>
  <c r="F77" i="177"/>
  <c r="E77" i="177"/>
  <c r="D77" i="177"/>
  <c r="C77" i="177"/>
  <c r="B77" i="177"/>
  <c r="A77" i="177"/>
  <c r="H76" i="177"/>
  <c r="G76" i="177"/>
  <c r="F76" i="177"/>
  <c r="E76" i="177"/>
  <c r="D76" i="177"/>
  <c r="C76" i="177"/>
  <c r="B76" i="177"/>
  <c r="A76" i="177"/>
  <c r="H75" i="177"/>
  <c r="G75" i="177"/>
  <c r="F75" i="177"/>
  <c r="E75" i="177"/>
  <c r="D75" i="177"/>
  <c r="C75" i="177"/>
  <c r="B75" i="177"/>
  <c r="A75" i="177"/>
  <c r="H74" i="177"/>
  <c r="G74" i="177"/>
  <c r="F74" i="177"/>
  <c r="E74" i="177"/>
  <c r="D74" i="177"/>
  <c r="C74" i="177"/>
  <c r="B74" i="177"/>
  <c r="A74" i="177"/>
  <c r="H73" i="177"/>
  <c r="G73" i="177"/>
  <c r="F73" i="177"/>
  <c r="E73" i="177"/>
  <c r="D73" i="177"/>
  <c r="C73" i="177"/>
  <c r="B73" i="177"/>
  <c r="A73" i="177"/>
  <c r="H72" i="177"/>
  <c r="G72" i="177"/>
  <c r="F72" i="177"/>
  <c r="E72" i="177"/>
  <c r="D72" i="177"/>
  <c r="C72" i="177"/>
  <c r="B72" i="177"/>
  <c r="A72" i="177"/>
  <c r="H71" i="177"/>
  <c r="G71" i="177"/>
  <c r="F71" i="177"/>
  <c r="E71" i="177"/>
  <c r="D71" i="177"/>
  <c r="C71" i="177"/>
  <c r="B71" i="177"/>
  <c r="A71" i="177"/>
  <c r="H70" i="177"/>
  <c r="G70" i="177"/>
  <c r="F70" i="177"/>
  <c r="E70" i="177"/>
  <c r="D70" i="177"/>
  <c r="C70" i="177"/>
  <c r="B70" i="177"/>
  <c r="A70" i="177"/>
  <c r="H69" i="177"/>
  <c r="G69" i="177"/>
  <c r="F69" i="177"/>
  <c r="E69" i="177"/>
  <c r="D69" i="177"/>
  <c r="C69" i="177"/>
  <c r="B69" i="177"/>
  <c r="A69" i="177"/>
  <c r="H68" i="177"/>
  <c r="G68" i="177"/>
  <c r="F68" i="177"/>
  <c r="E68" i="177"/>
  <c r="D68" i="177"/>
  <c r="C68" i="177"/>
  <c r="B68" i="177"/>
  <c r="A68" i="177"/>
  <c r="H67" i="177"/>
  <c r="G67" i="177"/>
  <c r="F67" i="177"/>
  <c r="E67" i="177"/>
  <c r="D67" i="177"/>
  <c r="C67" i="177"/>
  <c r="B67" i="177"/>
  <c r="A67" i="177"/>
  <c r="H66" i="177"/>
  <c r="G66" i="177"/>
  <c r="F66" i="177"/>
  <c r="E66" i="177"/>
  <c r="D66" i="177"/>
  <c r="C66" i="177"/>
  <c r="B66" i="177"/>
  <c r="A66" i="177"/>
  <c r="H65" i="177"/>
  <c r="G65" i="177"/>
  <c r="F65" i="177"/>
  <c r="E65" i="177"/>
  <c r="D65" i="177"/>
  <c r="C65" i="177"/>
  <c r="B65" i="177"/>
  <c r="A65" i="177"/>
  <c r="H64" i="177"/>
  <c r="G64" i="177"/>
  <c r="F64" i="177"/>
  <c r="E64" i="177"/>
  <c r="D64" i="177"/>
  <c r="C64" i="177"/>
  <c r="B64" i="177"/>
  <c r="A64" i="177"/>
  <c r="H63" i="177"/>
  <c r="G63" i="177"/>
  <c r="F63" i="177"/>
  <c r="E63" i="177"/>
  <c r="D63" i="177"/>
  <c r="C63" i="177"/>
  <c r="B63" i="177"/>
  <c r="A63" i="177"/>
  <c r="H62" i="177"/>
  <c r="G62" i="177"/>
  <c r="F62" i="177"/>
  <c r="E62" i="177"/>
  <c r="D62" i="177"/>
  <c r="C62" i="177"/>
  <c r="B62" i="177"/>
  <c r="A62" i="177"/>
  <c r="H61" i="177"/>
  <c r="G61" i="177"/>
  <c r="F61" i="177"/>
  <c r="E61" i="177"/>
  <c r="D61" i="177"/>
  <c r="C61" i="177"/>
  <c r="B61" i="177"/>
  <c r="A61" i="177"/>
  <c r="H60" i="177"/>
  <c r="G60" i="177"/>
  <c r="F60" i="177"/>
  <c r="E60" i="177"/>
  <c r="D60" i="177"/>
  <c r="C60" i="177"/>
  <c r="B60" i="177"/>
  <c r="A60" i="177"/>
  <c r="H59" i="177"/>
  <c r="G59" i="177"/>
  <c r="F59" i="177"/>
  <c r="E59" i="177"/>
  <c r="D59" i="177"/>
  <c r="C59" i="177"/>
  <c r="B59" i="177"/>
  <c r="A59" i="177"/>
  <c r="H58" i="177"/>
  <c r="G58" i="177"/>
  <c r="F58" i="177"/>
  <c r="E58" i="177"/>
  <c r="D58" i="177"/>
  <c r="C58" i="177"/>
  <c r="B58" i="177"/>
  <c r="A58" i="177"/>
  <c r="H57" i="177"/>
  <c r="G57" i="177"/>
  <c r="F57" i="177"/>
  <c r="E57" i="177"/>
  <c r="D57" i="177"/>
  <c r="C57" i="177"/>
  <c r="B57" i="177"/>
  <c r="A57" i="177"/>
  <c r="H56" i="177"/>
  <c r="G56" i="177"/>
  <c r="F56" i="177"/>
  <c r="E56" i="177"/>
  <c r="D56" i="177"/>
  <c r="C56" i="177"/>
  <c r="B56" i="177"/>
  <c r="A56" i="177"/>
  <c r="H55" i="177"/>
  <c r="G55" i="177"/>
  <c r="F55" i="177"/>
  <c r="E55" i="177"/>
  <c r="D55" i="177"/>
  <c r="C55" i="177"/>
  <c r="B55" i="177"/>
  <c r="A55" i="177"/>
  <c r="H54" i="177"/>
  <c r="G54" i="177"/>
  <c r="F54" i="177"/>
  <c r="E54" i="177"/>
  <c r="D54" i="177"/>
  <c r="C54" i="177"/>
  <c r="B54" i="177"/>
  <c r="A54" i="177"/>
  <c r="H53" i="177"/>
  <c r="G53" i="177"/>
  <c r="F53" i="177"/>
  <c r="E53" i="177"/>
  <c r="D53" i="177"/>
  <c r="C53" i="177"/>
  <c r="B53" i="177"/>
  <c r="A53" i="177"/>
  <c r="H52" i="177"/>
  <c r="G52" i="177"/>
  <c r="F52" i="177"/>
  <c r="E52" i="177"/>
  <c r="D52" i="177"/>
  <c r="C52" i="177"/>
  <c r="B52" i="177"/>
  <c r="A52" i="177"/>
  <c r="H51" i="177"/>
  <c r="G51" i="177"/>
  <c r="F51" i="177"/>
  <c r="E51" i="177"/>
  <c r="D51" i="177"/>
  <c r="C51" i="177"/>
  <c r="B51" i="177"/>
  <c r="A51" i="177"/>
  <c r="H50" i="177"/>
  <c r="G50" i="177"/>
  <c r="F50" i="177"/>
  <c r="E50" i="177"/>
  <c r="D50" i="177"/>
  <c r="C50" i="177"/>
  <c r="B50" i="177"/>
  <c r="A50" i="177"/>
  <c r="H49" i="177"/>
  <c r="G49" i="177"/>
  <c r="F49" i="177"/>
  <c r="E49" i="177"/>
  <c r="D49" i="177"/>
  <c r="C49" i="177"/>
  <c r="B49" i="177"/>
  <c r="A49" i="177"/>
  <c r="H48" i="177"/>
  <c r="G48" i="177"/>
  <c r="F48" i="177"/>
  <c r="E48" i="177"/>
  <c r="D48" i="177"/>
  <c r="C48" i="177"/>
  <c r="B48" i="177"/>
  <c r="A48" i="177"/>
  <c r="H47" i="177"/>
  <c r="G47" i="177"/>
  <c r="F47" i="177"/>
  <c r="E47" i="177"/>
  <c r="D47" i="177"/>
  <c r="C47" i="177"/>
  <c r="B47" i="177"/>
  <c r="A47" i="177"/>
  <c r="H46" i="177"/>
  <c r="G46" i="177"/>
  <c r="F46" i="177"/>
  <c r="E46" i="177"/>
  <c r="D46" i="177"/>
  <c r="C46" i="177"/>
  <c r="B46" i="177"/>
  <c r="A46" i="177"/>
  <c r="H45" i="177"/>
  <c r="G45" i="177"/>
  <c r="F45" i="177"/>
  <c r="E45" i="177"/>
  <c r="D45" i="177"/>
  <c r="C45" i="177"/>
  <c r="B45" i="177"/>
  <c r="A45" i="177"/>
  <c r="H44" i="177"/>
  <c r="G44" i="177"/>
  <c r="F44" i="177"/>
  <c r="E44" i="177"/>
  <c r="D44" i="177"/>
  <c r="C44" i="177"/>
  <c r="B44" i="177"/>
  <c r="A44" i="177"/>
  <c r="H43" i="177"/>
  <c r="G43" i="177"/>
  <c r="F43" i="177"/>
  <c r="E43" i="177"/>
  <c r="D43" i="177"/>
  <c r="C43" i="177"/>
  <c r="B43" i="177"/>
  <c r="A43" i="177"/>
  <c r="H42" i="177"/>
  <c r="G42" i="177"/>
  <c r="F42" i="177"/>
  <c r="E42" i="177"/>
  <c r="D42" i="177"/>
  <c r="C42" i="177"/>
  <c r="B42" i="177"/>
  <c r="A42" i="177"/>
  <c r="H41" i="177"/>
  <c r="G41" i="177"/>
  <c r="F41" i="177"/>
  <c r="E41" i="177"/>
  <c r="D41" i="177"/>
  <c r="C41" i="177"/>
  <c r="B41" i="177"/>
  <c r="A41" i="177"/>
  <c r="H40" i="177"/>
  <c r="G40" i="177"/>
  <c r="F40" i="177"/>
  <c r="E40" i="177"/>
  <c r="D40" i="177"/>
  <c r="C40" i="177"/>
  <c r="B40" i="177"/>
  <c r="A40" i="177"/>
  <c r="H39" i="177"/>
  <c r="G39" i="177"/>
  <c r="F39" i="177"/>
  <c r="E39" i="177"/>
  <c r="D39" i="177"/>
  <c r="C39" i="177"/>
  <c r="B39" i="177"/>
  <c r="A39" i="177"/>
  <c r="H38" i="177"/>
  <c r="G38" i="177"/>
  <c r="F38" i="177"/>
  <c r="E38" i="177"/>
  <c r="D38" i="177"/>
  <c r="C38" i="177"/>
  <c r="B38" i="177"/>
  <c r="A38" i="177"/>
  <c r="H37" i="177"/>
  <c r="G37" i="177"/>
  <c r="F37" i="177"/>
  <c r="E37" i="177"/>
  <c r="D37" i="177"/>
  <c r="C37" i="177"/>
  <c r="B37" i="177"/>
  <c r="A37" i="177"/>
  <c r="H36" i="177"/>
  <c r="G36" i="177"/>
  <c r="F36" i="177"/>
  <c r="E36" i="177"/>
  <c r="D36" i="177"/>
  <c r="C36" i="177"/>
  <c r="B36" i="177"/>
  <c r="A36" i="177"/>
  <c r="H35" i="177"/>
  <c r="G35" i="177"/>
  <c r="F35" i="177"/>
  <c r="E35" i="177"/>
  <c r="D35" i="177"/>
  <c r="C35" i="177"/>
  <c r="B35" i="177"/>
  <c r="A35" i="177"/>
  <c r="H34" i="177"/>
  <c r="G34" i="177"/>
  <c r="F34" i="177"/>
  <c r="E34" i="177"/>
  <c r="D34" i="177"/>
  <c r="C34" i="177"/>
  <c r="B34" i="177"/>
  <c r="A34" i="177"/>
  <c r="H33" i="177"/>
  <c r="G33" i="177"/>
  <c r="F33" i="177"/>
  <c r="E33" i="177"/>
  <c r="D33" i="177"/>
  <c r="C33" i="177"/>
  <c r="B33" i="177"/>
  <c r="A33" i="177"/>
  <c r="H32" i="177"/>
  <c r="G32" i="177"/>
  <c r="F32" i="177"/>
  <c r="E32" i="177"/>
  <c r="D32" i="177"/>
  <c r="C32" i="177"/>
  <c r="B32" i="177"/>
  <c r="A32" i="177"/>
  <c r="H31" i="177"/>
  <c r="G31" i="177"/>
  <c r="F31" i="177"/>
  <c r="E31" i="177"/>
  <c r="D31" i="177"/>
  <c r="C31" i="177"/>
  <c r="B31" i="177"/>
  <c r="A31" i="177"/>
  <c r="H30" i="177"/>
  <c r="G30" i="177"/>
  <c r="F30" i="177"/>
  <c r="E30" i="177"/>
  <c r="D30" i="177"/>
  <c r="C30" i="177"/>
  <c r="B30" i="177"/>
  <c r="A30" i="177"/>
  <c r="H29" i="177"/>
  <c r="G29" i="177"/>
  <c r="F29" i="177"/>
  <c r="E29" i="177"/>
  <c r="D29" i="177"/>
  <c r="C29" i="177"/>
  <c r="B29" i="177"/>
  <c r="A29" i="177"/>
  <c r="H28" i="177"/>
  <c r="G28" i="177"/>
  <c r="F28" i="177"/>
  <c r="E28" i="177"/>
  <c r="D28" i="177"/>
  <c r="C28" i="177"/>
  <c r="B28" i="177"/>
  <c r="A28" i="177"/>
  <c r="H27" i="177"/>
  <c r="G27" i="177"/>
  <c r="F27" i="177"/>
  <c r="E27" i="177"/>
  <c r="D27" i="177"/>
  <c r="C27" i="177"/>
  <c r="B27" i="177"/>
  <c r="A27" i="177"/>
  <c r="H26" i="177"/>
  <c r="G26" i="177"/>
  <c r="F26" i="177"/>
  <c r="E26" i="177"/>
  <c r="D26" i="177"/>
  <c r="C26" i="177"/>
  <c r="B26" i="177"/>
  <c r="A26" i="177"/>
  <c r="H25" i="177"/>
  <c r="G25" i="177"/>
  <c r="F25" i="177"/>
  <c r="E25" i="177"/>
  <c r="D25" i="177"/>
  <c r="C25" i="177"/>
  <c r="B25" i="177"/>
  <c r="A25" i="177"/>
  <c r="H24" i="177"/>
  <c r="G24" i="177"/>
  <c r="F24" i="177"/>
  <c r="E24" i="177"/>
  <c r="D24" i="177"/>
  <c r="C24" i="177"/>
  <c r="B24" i="177"/>
  <c r="A24" i="177"/>
  <c r="H23" i="177"/>
  <c r="G23" i="177"/>
  <c r="F23" i="177"/>
  <c r="E23" i="177"/>
  <c r="D23" i="177"/>
  <c r="C23" i="177"/>
  <c r="B23" i="177"/>
  <c r="A23" i="177"/>
  <c r="H22" i="177"/>
  <c r="G22" i="177"/>
  <c r="F22" i="177"/>
  <c r="E22" i="177"/>
  <c r="D22" i="177"/>
  <c r="C22" i="177"/>
  <c r="B22" i="177"/>
  <c r="A22" i="177"/>
  <c r="H21" i="177"/>
  <c r="G21" i="177"/>
  <c r="F21" i="177"/>
  <c r="E21" i="177"/>
  <c r="D21" i="177"/>
  <c r="C21" i="177"/>
  <c r="B21" i="177"/>
  <c r="A21" i="177"/>
  <c r="H20" i="177"/>
  <c r="G20" i="177"/>
  <c r="F20" i="177"/>
  <c r="E20" i="177"/>
  <c r="D20" i="177"/>
  <c r="C20" i="177"/>
  <c r="B20" i="177"/>
  <c r="A20" i="177"/>
  <c r="H19" i="177"/>
  <c r="G19" i="177"/>
  <c r="F19" i="177"/>
  <c r="E19" i="177"/>
  <c r="D19" i="177"/>
  <c r="C19" i="177"/>
  <c r="B19" i="177"/>
  <c r="A19" i="177"/>
  <c r="H18" i="177"/>
  <c r="G18" i="177"/>
  <c r="F18" i="177"/>
  <c r="E18" i="177"/>
  <c r="D18" i="177"/>
  <c r="C18" i="177"/>
  <c r="B18" i="177"/>
  <c r="A18" i="177"/>
  <c r="H17" i="177"/>
  <c r="G17" i="177"/>
  <c r="F17" i="177"/>
  <c r="E17" i="177"/>
  <c r="D17" i="177"/>
  <c r="C17" i="177"/>
  <c r="B17" i="177"/>
  <c r="A17" i="177"/>
  <c r="H16" i="177"/>
  <c r="G16" i="177"/>
  <c r="F16" i="177"/>
  <c r="K13" i="201" s="1"/>
  <c r="E16" i="177"/>
  <c r="D16" i="177"/>
  <c r="C16" i="177"/>
  <c r="B16" i="177"/>
  <c r="A16" i="177"/>
  <c r="H15" i="177"/>
  <c r="G15" i="177"/>
  <c r="F15" i="177"/>
  <c r="E15" i="177"/>
  <c r="D15" i="177"/>
  <c r="C15" i="177"/>
  <c r="B15" i="177"/>
  <c r="A15" i="177"/>
  <c r="H14" i="177"/>
  <c r="G14" i="177"/>
  <c r="F14" i="177"/>
  <c r="E14" i="177"/>
  <c r="D14" i="177"/>
  <c r="C14" i="177"/>
  <c r="B14" i="177"/>
  <c r="A14" i="177"/>
  <c r="H13" i="177"/>
  <c r="G13" i="177"/>
  <c r="F13" i="177"/>
  <c r="K10" i="201" s="1"/>
  <c r="E13" i="177"/>
  <c r="D13" i="177"/>
  <c r="C13" i="177"/>
  <c r="B13" i="177"/>
  <c r="A13" i="177"/>
  <c r="H12" i="177"/>
  <c r="G12" i="177"/>
  <c r="F12" i="177"/>
  <c r="K9" i="201" s="1"/>
  <c r="E12" i="177"/>
  <c r="D12" i="177"/>
  <c r="C12" i="177"/>
  <c r="B12" i="177"/>
  <c r="A12" i="177"/>
  <c r="D1048576" i="108"/>
  <c r="C150" i="108"/>
  <c r="B150" i="108"/>
  <c r="C149" i="108"/>
  <c r="B149" i="108"/>
  <c r="C148" i="108"/>
  <c r="B148" i="108"/>
  <c r="C147" i="108"/>
  <c r="B147" i="108"/>
  <c r="C146" i="108"/>
  <c r="B146" i="108"/>
  <c r="C145" i="108"/>
  <c r="B145" i="108"/>
  <c r="C144" i="108"/>
  <c r="B144" i="108"/>
  <c r="C143" i="108"/>
  <c r="B143" i="108"/>
  <c r="C142" i="108"/>
  <c r="B142" i="108"/>
  <c r="C141" i="108"/>
  <c r="B141" i="108"/>
  <c r="C140" i="108"/>
  <c r="B140" i="108"/>
  <c r="C139" i="108"/>
  <c r="B139" i="108"/>
  <c r="C138" i="108"/>
  <c r="B138" i="108"/>
  <c r="C137" i="108"/>
  <c r="B137" i="108"/>
  <c r="C136" i="108"/>
  <c r="B136" i="108"/>
  <c r="C135" i="108"/>
  <c r="B135" i="108"/>
  <c r="C134" i="108"/>
  <c r="B134" i="108"/>
  <c r="C133" i="108"/>
  <c r="B133" i="108"/>
  <c r="C132" i="108"/>
  <c r="B132" i="108"/>
  <c r="C131" i="108"/>
  <c r="B131" i="108"/>
  <c r="C130" i="108"/>
  <c r="B130" i="108"/>
  <c r="C129" i="108"/>
  <c r="B129" i="108"/>
  <c r="C128" i="108"/>
  <c r="B128" i="108"/>
  <c r="C127" i="108"/>
  <c r="B127" i="108"/>
  <c r="C126" i="108"/>
  <c r="B126" i="108"/>
  <c r="C125" i="108"/>
  <c r="B125" i="108"/>
  <c r="C124" i="108"/>
  <c r="B124" i="108"/>
  <c r="C123" i="108"/>
  <c r="B123" i="108"/>
  <c r="C122" i="108"/>
  <c r="B122" i="108"/>
  <c r="C121" i="108"/>
  <c r="B121" i="108"/>
  <c r="C120" i="108"/>
  <c r="B120" i="108"/>
  <c r="C119" i="108"/>
  <c r="B119" i="108"/>
  <c r="C118" i="108"/>
  <c r="B118" i="108"/>
  <c r="C117" i="108"/>
  <c r="B117" i="108"/>
  <c r="C116" i="108"/>
  <c r="B116" i="108"/>
  <c r="C115" i="108"/>
  <c r="B115" i="108"/>
  <c r="C114" i="108"/>
  <c r="B114" i="108"/>
  <c r="C113" i="108"/>
  <c r="B113" i="108"/>
  <c r="C112" i="108"/>
  <c r="B112" i="108"/>
  <c r="C111" i="108"/>
  <c r="B111" i="108"/>
  <c r="C110" i="108"/>
  <c r="B110" i="108"/>
  <c r="C109" i="108"/>
  <c r="B109" i="108"/>
  <c r="C108" i="108"/>
  <c r="B108" i="108"/>
  <c r="C107" i="108"/>
  <c r="B107" i="108"/>
  <c r="C106" i="108"/>
  <c r="B106" i="108"/>
  <c r="C105" i="108"/>
  <c r="B105" i="108"/>
  <c r="C104" i="108"/>
  <c r="B104" i="108"/>
  <c r="C103" i="108"/>
  <c r="B103" i="108"/>
  <c r="C102" i="108"/>
  <c r="B102" i="108"/>
  <c r="C101" i="108"/>
  <c r="B101" i="108"/>
  <c r="C100" i="108"/>
  <c r="B100" i="108"/>
  <c r="C99" i="108"/>
  <c r="B99" i="108"/>
  <c r="C98" i="108"/>
  <c r="B98" i="108"/>
  <c r="C97" i="108"/>
  <c r="B97" i="108"/>
  <c r="C96" i="108"/>
  <c r="B96" i="108"/>
  <c r="C95" i="108"/>
  <c r="B95" i="108"/>
  <c r="C94" i="108"/>
  <c r="B94" i="108"/>
  <c r="C93" i="108"/>
  <c r="B93" i="108"/>
  <c r="C92" i="108"/>
  <c r="B92" i="108"/>
  <c r="C91" i="108"/>
  <c r="B91" i="108"/>
  <c r="C90" i="108"/>
  <c r="B90" i="108"/>
  <c r="C89" i="108"/>
  <c r="B89" i="108"/>
  <c r="C88" i="108"/>
  <c r="B88" i="108"/>
  <c r="C87" i="108"/>
  <c r="B87" i="108"/>
  <c r="C86" i="108"/>
  <c r="B86" i="108"/>
  <c r="C85" i="108"/>
  <c r="B85" i="108"/>
  <c r="C84" i="108"/>
  <c r="B84" i="108"/>
  <c r="C83" i="108"/>
  <c r="B83" i="108"/>
  <c r="C82" i="108"/>
  <c r="B82" i="108"/>
  <c r="C81" i="108"/>
  <c r="B81" i="108"/>
  <c r="C80" i="108"/>
  <c r="B80" i="108"/>
  <c r="C79" i="108"/>
  <c r="B79" i="108"/>
  <c r="C78" i="108"/>
  <c r="B78" i="108"/>
  <c r="C77" i="108"/>
  <c r="B77" i="108"/>
  <c r="C76" i="108"/>
  <c r="B76" i="108"/>
  <c r="C75" i="108"/>
  <c r="B75" i="108"/>
  <c r="C74" i="108"/>
  <c r="B74" i="108"/>
  <c r="C73" i="108"/>
  <c r="B73" i="108"/>
  <c r="C72" i="108"/>
  <c r="B72" i="108"/>
  <c r="C71" i="108"/>
  <c r="B71" i="108"/>
  <c r="C70" i="108"/>
  <c r="B70" i="108"/>
  <c r="C69" i="108"/>
  <c r="B69" i="108"/>
  <c r="C68" i="108"/>
  <c r="B68" i="108"/>
  <c r="C67" i="108"/>
  <c r="B67" i="108"/>
  <c r="C66" i="108"/>
  <c r="B66" i="108"/>
  <c r="C65" i="108"/>
  <c r="B65" i="108"/>
  <c r="C64" i="108"/>
  <c r="B64" i="108"/>
  <c r="C63" i="108"/>
  <c r="B63" i="108"/>
  <c r="C62" i="108"/>
  <c r="B62" i="108"/>
  <c r="C61" i="108"/>
  <c r="B61" i="108"/>
  <c r="C60" i="108"/>
  <c r="B60" i="108"/>
  <c r="C59" i="108"/>
  <c r="B59" i="108"/>
  <c r="C58" i="108"/>
  <c r="B58" i="108"/>
  <c r="C57" i="108"/>
  <c r="B57" i="108"/>
  <c r="C56" i="108"/>
  <c r="B56" i="108"/>
  <c r="C55" i="108"/>
  <c r="B55" i="108"/>
  <c r="C54" i="108"/>
  <c r="B54" i="108"/>
  <c r="C53" i="108"/>
  <c r="B53" i="108"/>
  <c r="C52" i="108"/>
  <c r="B52" i="108"/>
  <c r="C51" i="108"/>
  <c r="B51" i="108"/>
  <c r="C50" i="108"/>
  <c r="B50" i="108"/>
  <c r="C49" i="108"/>
  <c r="B49" i="108"/>
  <c r="C48" i="108"/>
  <c r="B48" i="108"/>
  <c r="C47" i="108"/>
  <c r="B47" i="108"/>
  <c r="C46" i="108"/>
  <c r="B46" i="108"/>
  <c r="C45" i="108"/>
  <c r="B45" i="108"/>
  <c r="C44" i="108"/>
  <c r="B44" i="108"/>
  <c r="C43" i="108"/>
  <c r="B43" i="108"/>
  <c r="C42" i="108"/>
  <c r="B42" i="108"/>
  <c r="C41" i="108"/>
  <c r="B41" i="108"/>
  <c r="C40" i="108"/>
  <c r="B40" i="108"/>
  <c r="C39" i="108"/>
  <c r="B39" i="108"/>
  <c r="C38" i="108"/>
  <c r="B38" i="108"/>
  <c r="C37" i="108"/>
  <c r="B37" i="108"/>
  <c r="C36" i="108"/>
  <c r="B36" i="108"/>
  <c r="C35" i="108"/>
  <c r="B35" i="108"/>
  <c r="C34" i="108"/>
  <c r="B34" i="108"/>
  <c r="C33" i="108"/>
  <c r="B33" i="108"/>
  <c r="C32" i="108"/>
  <c r="B32" i="108"/>
  <c r="C31" i="108"/>
  <c r="B31" i="108"/>
  <c r="C30" i="108"/>
  <c r="B30" i="108"/>
  <c r="C29" i="108"/>
  <c r="B29" i="108"/>
  <c r="C28" i="108"/>
  <c r="B28" i="108"/>
  <c r="C27" i="108"/>
  <c r="B27" i="108"/>
  <c r="C26" i="108"/>
  <c r="B26" i="108"/>
  <c r="C25" i="108"/>
  <c r="B25" i="108"/>
  <c r="C24" i="108"/>
  <c r="B24" i="108"/>
  <c r="C23" i="108"/>
  <c r="B23" i="108"/>
  <c r="C22" i="108"/>
  <c r="B22" i="108"/>
  <c r="C21" i="108"/>
  <c r="B21" i="108"/>
  <c r="C20" i="108"/>
  <c r="B20" i="108"/>
  <c r="C19" i="108"/>
  <c r="B19" i="108"/>
  <c r="C18" i="108"/>
  <c r="B18" i="108"/>
  <c r="C17" i="108"/>
  <c r="B17" i="108"/>
  <c r="C16" i="108"/>
  <c r="B16" i="108"/>
  <c r="C15" i="108"/>
  <c r="B15" i="108"/>
  <c r="C14" i="108"/>
  <c r="B14" i="108"/>
  <c r="C13" i="108"/>
  <c r="B13" i="108"/>
  <c r="C12" i="108"/>
  <c r="B12" i="108"/>
  <c r="C11" i="108"/>
  <c r="B11" i="108"/>
  <c r="C10" i="108"/>
  <c r="B10" i="108"/>
  <c r="C9" i="108"/>
  <c r="B9" i="108"/>
  <c r="C8" i="108"/>
  <c r="B8" i="108"/>
  <c r="N20" i="104"/>
  <c r="M20" i="104"/>
  <c r="N19" i="104"/>
  <c r="M19" i="104"/>
  <c r="N18" i="104"/>
  <c r="M18" i="104"/>
  <c r="N17" i="104"/>
  <c r="M17" i="104"/>
  <c r="N16" i="104"/>
  <c r="M16" i="104"/>
  <c r="N15" i="104"/>
  <c r="M15" i="104"/>
  <c r="N14" i="104"/>
  <c r="M14" i="104"/>
  <c r="N13" i="104"/>
  <c r="M13" i="104"/>
  <c r="N12" i="104"/>
  <c r="M12" i="104"/>
  <c r="N11" i="104"/>
  <c r="M11" i="104"/>
  <c r="N10" i="104"/>
  <c r="M10" i="104"/>
  <c r="N9" i="104"/>
  <c r="M9" i="104"/>
  <c r="N8" i="104"/>
  <c r="M8" i="104"/>
  <c r="N7" i="104"/>
  <c r="M7" i="104"/>
  <c r="N6" i="104"/>
  <c r="M6" i="104"/>
  <c r="N5" i="104"/>
  <c r="M5" i="104"/>
  <c r="G19" i="200"/>
  <c r="G18" i="200"/>
  <c r="G17" i="200"/>
  <c r="G34" i="168"/>
  <c r="F34" i="168"/>
  <c r="D34" i="168"/>
  <c r="F32" i="168"/>
  <c r="F33" i="168" s="1"/>
  <c r="F36" i="168" s="1"/>
  <c r="D32" i="168"/>
  <c r="D33" i="168" s="1"/>
  <c r="G31" i="168"/>
  <c r="F31" i="168"/>
  <c r="D31" i="168"/>
  <c r="C31" i="168"/>
  <c r="G29" i="168"/>
  <c r="F29" i="168"/>
  <c r="E29" i="168"/>
  <c r="D29" i="168"/>
  <c r="I28" i="168" a="1"/>
  <c r="I28" i="168"/>
  <c r="G28" i="168"/>
  <c r="F28" i="168"/>
  <c r="E28" i="168"/>
  <c r="D28" i="168"/>
  <c r="C28" i="168"/>
  <c r="H27" i="168"/>
  <c r="G27" i="168"/>
  <c r="F27" i="168"/>
  <c r="E27" i="168"/>
  <c r="D27" i="168"/>
  <c r="G26" i="168"/>
  <c r="F26" i="168"/>
  <c r="E26" i="168"/>
  <c r="D26" i="168"/>
  <c r="C26" i="168"/>
  <c r="G24" i="168"/>
  <c r="F24" i="168"/>
  <c r="E24" i="168"/>
  <c r="D24" i="168"/>
  <c r="I23" i="168" a="1"/>
  <c r="I23" i="168"/>
  <c r="G23" i="168"/>
  <c r="F23" i="168"/>
  <c r="E23" i="168"/>
  <c r="D23" i="168"/>
  <c r="C23" i="168"/>
  <c r="G22" i="168"/>
  <c r="F22" i="168"/>
  <c r="E22" i="168"/>
  <c r="D22" i="168"/>
  <c r="G21" i="168"/>
  <c r="F21" i="168"/>
  <c r="E21" i="168"/>
  <c r="D21" i="168"/>
  <c r="C21" i="168"/>
  <c r="G19" i="168"/>
  <c r="G35" i="168" s="1" a="1"/>
  <c r="G35" i="168" s="1"/>
  <c r="F19" i="168"/>
  <c r="F35" i="168" s="1"/>
  <c r="D19" i="168"/>
  <c r="G18" i="168"/>
  <c r="F18" i="168"/>
  <c r="D18" i="168"/>
  <c r="C18" i="168"/>
  <c r="G17" i="168"/>
  <c r="F17" i="168"/>
  <c r="E17" i="168"/>
  <c r="D17" i="168"/>
  <c r="C17" i="168"/>
  <c r="G16" i="168"/>
  <c r="F16" i="168"/>
  <c r="D16" i="168"/>
  <c r="C16" i="168"/>
  <c r="G15" i="168"/>
  <c r="F15" i="168"/>
  <c r="D15" i="168"/>
  <c r="G14" i="168"/>
  <c r="F14" i="168"/>
  <c r="D14" i="168"/>
  <c r="H13" i="168"/>
  <c r="G13" i="168"/>
  <c r="F13" i="168"/>
  <c r="E13" i="168"/>
  <c r="D13" i="168"/>
  <c r="G12" i="168"/>
  <c r="F12" i="168"/>
  <c r="D12" i="168"/>
  <c r="C12" i="168"/>
  <c r="I11" i="168"/>
  <c r="H11" i="168"/>
  <c r="G11" i="168"/>
  <c r="F11" i="168"/>
  <c r="E11" i="168"/>
  <c r="D11" i="168"/>
  <c r="G10" i="168"/>
  <c r="F10" i="168"/>
  <c r="E10" i="168"/>
  <c r="D10" i="168"/>
  <c r="C10" i="168"/>
  <c r="G9" i="168"/>
  <c r="F9" i="168"/>
  <c r="E9" i="168"/>
  <c r="D9" i="168"/>
  <c r="C9" i="168"/>
  <c r="G8" i="168"/>
  <c r="F8" i="168"/>
  <c r="D8" i="168"/>
  <c r="C8" i="168"/>
  <c r="I3" i="168"/>
  <c r="AW195" i="173"/>
  <c r="AV195" i="173"/>
  <c r="AU195" i="173"/>
  <c r="AT195" i="173"/>
  <c r="AL195" i="173"/>
  <c r="AK195" i="173"/>
  <c r="AJ195" i="173"/>
  <c r="AI195" i="173"/>
  <c r="AA195" i="173"/>
  <c r="Z195" i="173"/>
  <c r="Y195" i="173"/>
  <c r="X195" i="173"/>
  <c r="E15" i="168" s="1"/>
  <c r="H15" i="168" s="1"/>
  <c r="P195" i="173"/>
  <c r="O195" i="173"/>
  <c r="N195" i="173"/>
  <c r="M195" i="173"/>
  <c r="AX194" i="173"/>
  <c r="AW194" i="173"/>
  <c r="AV194" i="173"/>
  <c r="AU194" i="173"/>
  <c r="AT194" i="173"/>
  <c r="AS194" i="173"/>
  <c r="AR194" i="173"/>
  <c r="AQ194" i="173"/>
  <c r="AP194" i="173"/>
  <c r="AO194" i="173"/>
  <c r="AN194" i="173"/>
  <c r="AM194" i="173"/>
  <c r="AL194" i="173"/>
  <c r="AK194" i="173"/>
  <c r="AJ194" i="173"/>
  <c r="AI194" i="173"/>
  <c r="AH194" i="173"/>
  <c r="AG194" i="173"/>
  <c r="AF194" i="173"/>
  <c r="AE194" i="173"/>
  <c r="AD194" i="173"/>
  <c r="AC194" i="173"/>
  <c r="AB194" i="173"/>
  <c r="AA194" i="173"/>
  <c r="Z194" i="173"/>
  <c r="Y194" i="173"/>
  <c r="X194" i="173"/>
  <c r="W194" i="173"/>
  <c r="V194" i="173"/>
  <c r="U194" i="173"/>
  <c r="T194" i="173"/>
  <c r="S194" i="173"/>
  <c r="R194" i="173"/>
  <c r="Q194" i="173"/>
  <c r="P194" i="173"/>
  <c r="O194" i="173"/>
  <c r="N194" i="173"/>
  <c r="M194" i="173"/>
  <c r="L194" i="173"/>
  <c r="K194" i="173"/>
  <c r="J194" i="173"/>
  <c r="I194" i="173"/>
  <c r="H194" i="173"/>
  <c r="G194" i="173"/>
  <c r="BB193" i="173"/>
  <c r="BA193" i="173"/>
  <c r="AZ193" i="173"/>
  <c r="AY193" i="173"/>
  <c r="AX193" i="173"/>
  <c r="AW193" i="173"/>
  <c r="AV193" i="173"/>
  <c r="AU193" i="173"/>
  <c r="AT193" i="173"/>
  <c r="AQ193" i="173"/>
  <c r="AP193" i="173"/>
  <c r="AO193" i="173"/>
  <c r="AN193" i="173"/>
  <c r="AM193" i="173"/>
  <c r="AL193" i="173"/>
  <c r="AK193" i="173"/>
  <c r="AJ193" i="173"/>
  <c r="AI193" i="173"/>
  <c r="AF193" i="173"/>
  <c r="AE193" i="173"/>
  <c r="AD193" i="173"/>
  <c r="AC193" i="173"/>
  <c r="AB193" i="173"/>
  <c r="AA193" i="173"/>
  <c r="Z193" i="173"/>
  <c r="Y193" i="173"/>
  <c r="X193" i="173"/>
  <c r="E8" i="168" s="1"/>
  <c r="H8" i="168" s="1"/>
  <c r="U193" i="173"/>
  <c r="T193" i="173"/>
  <c r="S193" i="173"/>
  <c r="R193" i="173"/>
  <c r="Q193" i="173"/>
  <c r="P193" i="173"/>
  <c r="O193" i="173"/>
  <c r="N193" i="173"/>
  <c r="M193" i="173"/>
  <c r="J193" i="173"/>
  <c r="I193" i="173"/>
  <c r="H193" i="173"/>
  <c r="G193" i="173"/>
  <c r="AS192" i="173"/>
  <c r="AH192" i="173"/>
  <c r="W192" i="173"/>
  <c r="L192" i="173"/>
  <c r="E192" i="173"/>
  <c r="D192" i="173"/>
  <c r="C192" i="173"/>
  <c r="B192" i="173"/>
  <c r="AS191" i="173"/>
  <c r="AH191" i="173"/>
  <c r="W191" i="173"/>
  <c r="L191" i="173"/>
  <c r="E191" i="173"/>
  <c r="D191" i="173"/>
  <c r="C191" i="173"/>
  <c r="B191" i="173"/>
  <c r="AS190" i="173"/>
  <c r="AH190" i="173"/>
  <c r="W190" i="173"/>
  <c r="L190" i="173"/>
  <c r="E190" i="173"/>
  <c r="D190" i="173"/>
  <c r="C190" i="173"/>
  <c r="B190" i="173"/>
  <c r="AS189" i="173"/>
  <c r="AH189" i="173"/>
  <c r="W189" i="173"/>
  <c r="L189" i="173"/>
  <c r="E189" i="173"/>
  <c r="D189" i="173"/>
  <c r="C189" i="173"/>
  <c r="B189" i="173"/>
  <c r="AS188" i="173"/>
  <c r="AH188" i="173"/>
  <c r="W188" i="173"/>
  <c r="L188" i="173"/>
  <c r="E188" i="173"/>
  <c r="D188" i="173"/>
  <c r="C188" i="173"/>
  <c r="B188" i="173"/>
  <c r="AS187" i="173"/>
  <c r="AH187" i="173"/>
  <c r="W187" i="173"/>
  <c r="L187" i="173"/>
  <c r="E187" i="173"/>
  <c r="D187" i="173"/>
  <c r="C187" i="173"/>
  <c r="B187" i="173"/>
  <c r="AS186" i="173"/>
  <c r="AH186" i="173"/>
  <c r="W186" i="173"/>
  <c r="L186" i="173"/>
  <c r="E186" i="173"/>
  <c r="D186" i="173"/>
  <c r="C186" i="173"/>
  <c r="B186" i="173"/>
  <c r="AS185" i="173"/>
  <c r="AH185" i="173"/>
  <c r="W185" i="173"/>
  <c r="L185" i="173"/>
  <c r="E185" i="173"/>
  <c r="D185" i="173"/>
  <c r="C185" i="173"/>
  <c r="B185" i="173"/>
  <c r="AS184" i="173"/>
  <c r="AH184" i="173"/>
  <c r="W184" i="173"/>
  <c r="L184" i="173"/>
  <c r="E184" i="173"/>
  <c r="D184" i="173"/>
  <c r="C184" i="173"/>
  <c r="B184" i="173"/>
  <c r="AS183" i="173"/>
  <c r="AH183" i="173"/>
  <c r="W183" i="173"/>
  <c r="L183" i="173"/>
  <c r="E183" i="173"/>
  <c r="D183" i="173"/>
  <c r="C183" i="173"/>
  <c r="B183" i="173"/>
  <c r="AS182" i="173"/>
  <c r="AH182" i="173"/>
  <c r="W182" i="173"/>
  <c r="L182" i="173"/>
  <c r="E182" i="173"/>
  <c r="D182" i="173"/>
  <c r="C182" i="173"/>
  <c r="B182" i="173"/>
  <c r="AS181" i="173"/>
  <c r="AH181" i="173"/>
  <c r="W181" i="173"/>
  <c r="L181" i="173"/>
  <c r="E181" i="173"/>
  <c r="D181" i="173"/>
  <c r="C181" i="173"/>
  <c r="B181" i="173"/>
  <c r="AS180" i="173"/>
  <c r="AH180" i="173"/>
  <c r="W180" i="173"/>
  <c r="L180" i="173"/>
  <c r="E180" i="173"/>
  <c r="D180" i="173"/>
  <c r="C180" i="173"/>
  <c r="B180" i="173"/>
  <c r="AS179" i="173"/>
  <c r="AH179" i="173"/>
  <c r="W179" i="173"/>
  <c r="L179" i="173"/>
  <c r="E179" i="173"/>
  <c r="D179" i="173"/>
  <c r="C179" i="173"/>
  <c r="B179" i="173"/>
  <c r="AS178" i="173"/>
  <c r="AH178" i="173"/>
  <c r="W178" i="173"/>
  <c r="L178" i="173"/>
  <c r="E178" i="173"/>
  <c r="D178" i="173"/>
  <c r="C178" i="173"/>
  <c r="B178" i="173"/>
  <c r="AS177" i="173"/>
  <c r="AH177" i="173"/>
  <c r="W177" i="173"/>
  <c r="L177" i="173"/>
  <c r="E177" i="173"/>
  <c r="D177" i="173"/>
  <c r="C177" i="173"/>
  <c r="B177" i="173"/>
  <c r="AS176" i="173"/>
  <c r="AH176" i="173"/>
  <c r="W176" i="173"/>
  <c r="L176" i="173"/>
  <c r="E176" i="173"/>
  <c r="D176" i="173"/>
  <c r="C176" i="173"/>
  <c r="B176" i="173"/>
  <c r="AS175" i="173"/>
  <c r="AH175" i="173"/>
  <c r="W175" i="173"/>
  <c r="L175" i="173"/>
  <c r="E175" i="173"/>
  <c r="D175" i="173"/>
  <c r="C175" i="173"/>
  <c r="B175" i="173"/>
  <c r="AS174" i="173"/>
  <c r="AH174" i="173"/>
  <c r="W174" i="173"/>
  <c r="L174" i="173"/>
  <c r="E174" i="173"/>
  <c r="D174" i="173"/>
  <c r="C174" i="173"/>
  <c r="B174" i="173"/>
  <c r="AS173" i="173"/>
  <c r="AH173" i="173"/>
  <c r="W173" i="173"/>
  <c r="L173" i="173"/>
  <c r="E173" i="173"/>
  <c r="D173" i="173"/>
  <c r="C173" i="173"/>
  <c r="B173" i="173"/>
  <c r="AS172" i="173"/>
  <c r="AH172" i="173"/>
  <c r="W172" i="173"/>
  <c r="L172" i="173"/>
  <c r="E172" i="173"/>
  <c r="D172" i="173"/>
  <c r="C172" i="173"/>
  <c r="B172" i="173"/>
  <c r="AS171" i="173"/>
  <c r="AH171" i="173"/>
  <c r="W171" i="173"/>
  <c r="L171" i="173"/>
  <c r="E171" i="173"/>
  <c r="D171" i="173"/>
  <c r="C171" i="173"/>
  <c r="B171" i="173"/>
  <c r="AS170" i="173"/>
  <c r="AH170" i="173"/>
  <c r="W170" i="173"/>
  <c r="L170" i="173"/>
  <c r="E170" i="173"/>
  <c r="D170" i="173"/>
  <c r="C170" i="173"/>
  <c r="B170" i="173"/>
  <c r="AS169" i="173"/>
  <c r="AH169" i="173"/>
  <c r="W169" i="173"/>
  <c r="L169" i="173"/>
  <c r="E169" i="173"/>
  <c r="D169" i="173"/>
  <c r="C169" i="173"/>
  <c r="B169" i="173"/>
  <c r="AS168" i="173"/>
  <c r="AH168" i="173"/>
  <c r="W168" i="173"/>
  <c r="L168" i="173"/>
  <c r="E168" i="173"/>
  <c r="D168" i="173"/>
  <c r="C168" i="173"/>
  <c r="B168" i="173"/>
  <c r="AS167" i="173"/>
  <c r="AH167" i="173"/>
  <c r="W167" i="173"/>
  <c r="L167" i="173"/>
  <c r="E167" i="173"/>
  <c r="D167" i="173"/>
  <c r="C167" i="173"/>
  <c r="B167" i="173"/>
  <c r="AS166" i="173"/>
  <c r="AH166" i="173"/>
  <c r="W166" i="173"/>
  <c r="L166" i="173"/>
  <c r="E166" i="173"/>
  <c r="D166" i="173"/>
  <c r="C166" i="173"/>
  <c r="B166" i="173"/>
  <c r="AS165" i="173"/>
  <c r="AH165" i="173"/>
  <c r="W165" i="173"/>
  <c r="L165" i="173"/>
  <c r="E165" i="173"/>
  <c r="D165" i="173"/>
  <c r="C165" i="173"/>
  <c r="B165" i="173"/>
  <c r="AS164" i="173"/>
  <c r="AH164" i="173"/>
  <c r="W164" i="173"/>
  <c r="L164" i="173"/>
  <c r="E164" i="173"/>
  <c r="D164" i="173"/>
  <c r="C164" i="173"/>
  <c r="B164" i="173"/>
  <c r="AS163" i="173"/>
  <c r="AH163" i="173"/>
  <c r="W163" i="173"/>
  <c r="L163" i="173"/>
  <c r="E163" i="173"/>
  <c r="D163" i="173"/>
  <c r="C163" i="173"/>
  <c r="B163" i="173"/>
  <c r="AS162" i="173"/>
  <c r="AH162" i="173"/>
  <c r="W162" i="173"/>
  <c r="L162" i="173"/>
  <c r="E162" i="173"/>
  <c r="D162" i="173"/>
  <c r="C162" i="173"/>
  <c r="B162" i="173"/>
  <c r="AS161" i="173"/>
  <c r="AH161" i="173"/>
  <c r="W161" i="173"/>
  <c r="L161" i="173"/>
  <c r="E161" i="173"/>
  <c r="D161" i="173"/>
  <c r="C161" i="173"/>
  <c r="B161" i="173"/>
  <c r="AS160" i="173"/>
  <c r="AH160" i="173"/>
  <c r="W160" i="173"/>
  <c r="L160" i="173"/>
  <c r="E160" i="173"/>
  <c r="D160" i="173"/>
  <c r="C160" i="173"/>
  <c r="B160" i="173"/>
  <c r="AS159" i="173"/>
  <c r="AH159" i="173"/>
  <c r="W159" i="173"/>
  <c r="L159" i="173"/>
  <c r="E159" i="173"/>
  <c r="D159" i="173"/>
  <c r="C159" i="173"/>
  <c r="B159" i="173"/>
  <c r="AS158" i="173"/>
  <c r="AH158" i="173"/>
  <c r="W158" i="173"/>
  <c r="L158" i="173"/>
  <c r="E158" i="173"/>
  <c r="D158" i="173"/>
  <c r="C158" i="173"/>
  <c r="B158" i="173"/>
  <c r="AS157" i="173"/>
  <c r="AH157" i="173"/>
  <c r="W157" i="173"/>
  <c r="L157" i="173"/>
  <c r="E157" i="173"/>
  <c r="D157" i="173"/>
  <c r="C157" i="173"/>
  <c r="B157" i="173"/>
  <c r="AS156" i="173"/>
  <c r="AH156" i="173"/>
  <c r="W156" i="173"/>
  <c r="L156" i="173"/>
  <c r="E156" i="173"/>
  <c r="D156" i="173"/>
  <c r="C156" i="173"/>
  <c r="B156" i="173"/>
  <c r="AS155" i="173"/>
  <c r="AH155" i="173"/>
  <c r="W155" i="173"/>
  <c r="L155" i="173"/>
  <c r="E155" i="173"/>
  <c r="D155" i="173"/>
  <c r="C155" i="173"/>
  <c r="B155" i="173"/>
  <c r="AS154" i="173"/>
  <c r="AH154" i="173"/>
  <c r="W154" i="173"/>
  <c r="L154" i="173"/>
  <c r="E154" i="173"/>
  <c r="D154" i="173"/>
  <c r="C154" i="173"/>
  <c r="B154" i="173"/>
  <c r="AS153" i="173"/>
  <c r="AH153" i="173"/>
  <c r="W153" i="173"/>
  <c r="L153" i="173"/>
  <c r="E153" i="173"/>
  <c r="D153" i="173"/>
  <c r="C153" i="173"/>
  <c r="B153" i="173"/>
  <c r="AS152" i="173"/>
  <c r="AH152" i="173"/>
  <c r="W152" i="173"/>
  <c r="L152" i="173"/>
  <c r="E152" i="173"/>
  <c r="D152" i="173"/>
  <c r="C152" i="173"/>
  <c r="B152" i="173"/>
  <c r="AS151" i="173"/>
  <c r="AH151" i="173"/>
  <c r="W151" i="173"/>
  <c r="L151" i="173"/>
  <c r="E151" i="173"/>
  <c r="D151" i="173"/>
  <c r="C151" i="173"/>
  <c r="B151" i="173"/>
  <c r="AS150" i="173"/>
  <c r="AH150" i="173"/>
  <c r="W150" i="173"/>
  <c r="L150" i="173"/>
  <c r="E150" i="173"/>
  <c r="D150" i="173"/>
  <c r="C150" i="173"/>
  <c r="B150" i="173"/>
  <c r="AS149" i="173"/>
  <c r="AH149" i="173"/>
  <c r="W149" i="173"/>
  <c r="L149" i="173"/>
  <c r="E149" i="173"/>
  <c r="D149" i="173"/>
  <c r="C149" i="173"/>
  <c r="B149" i="173"/>
  <c r="AS148" i="173"/>
  <c r="AH148" i="173"/>
  <c r="W148" i="173"/>
  <c r="L148" i="173"/>
  <c r="E148" i="173"/>
  <c r="D148" i="173"/>
  <c r="C148" i="173"/>
  <c r="B148" i="173"/>
  <c r="AS147" i="173"/>
  <c r="AH147" i="173"/>
  <c r="W147" i="173"/>
  <c r="L147" i="173"/>
  <c r="E147" i="173"/>
  <c r="D147" i="173"/>
  <c r="C147" i="173"/>
  <c r="B147" i="173"/>
  <c r="AS146" i="173"/>
  <c r="AH146" i="173"/>
  <c r="W146" i="173"/>
  <c r="L146" i="173"/>
  <c r="E146" i="173"/>
  <c r="D146" i="173"/>
  <c r="C146" i="173"/>
  <c r="B146" i="173"/>
  <c r="AS145" i="173"/>
  <c r="AH145" i="173"/>
  <c r="W145" i="173"/>
  <c r="L145" i="173"/>
  <c r="E145" i="173"/>
  <c r="D145" i="173"/>
  <c r="C145" i="173"/>
  <c r="B145" i="173"/>
  <c r="AS144" i="173"/>
  <c r="AH144" i="173"/>
  <c r="W144" i="173"/>
  <c r="L144" i="173"/>
  <c r="E144" i="173"/>
  <c r="D144" i="173"/>
  <c r="C144" i="173"/>
  <c r="B144" i="173"/>
  <c r="AS143" i="173"/>
  <c r="AH143" i="173"/>
  <c r="W143" i="173"/>
  <c r="L143" i="173"/>
  <c r="E143" i="173"/>
  <c r="D143" i="173"/>
  <c r="C143" i="173"/>
  <c r="B143" i="173"/>
  <c r="AS142" i="173"/>
  <c r="AH142" i="173"/>
  <c r="W142" i="173"/>
  <c r="L142" i="173"/>
  <c r="E142" i="173"/>
  <c r="D142" i="173"/>
  <c r="C142" i="173"/>
  <c r="B142" i="173"/>
  <c r="AS141" i="173"/>
  <c r="AH141" i="173"/>
  <c r="W141" i="173"/>
  <c r="L141" i="173"/>
  <c r="E141" i="173"/>
  <c r="D141" i="173"/>
  <c r="C141" i="173"/>
  <c r="B141" i="173"/>
  <c r="AS140" i="173"/>
  <c r="AH140" i="173"/>
  <c r="W140" i="173"/>
  <c r="L140" i="173"/>
  <c r="E140" i="173"/>
  <c r="D140" i="173"/>
  <c r="C140" i="173"/>
  <c r="B140" i="173"/>
  <c r="AS139" i="173"/>
  <c r="AH139" i="173"/>
  <c r="W139" i="173"/>
  <c r="L139" i="173"/>
  <c r="E139" i="173"/>
  <c r="D139" i="173"/>
  <c r="C139" i="173"/>
  <c r="B139" i="173"/>
  <c r="AS138" i="173"/>
  <c r="AH138" i="173"/>
  <c r="W138" i="173"/>
  <c r="L138" i="173"/>
  <c r="E138" i="173"/>
  <c r="D138" i="173"/>
  <c r="C138" i="173"/>
  <c r="B138" i="173"/>
  <c r="AS137" i="173"/>
  <c r="AH137" i="173"/>
  <c r="W137" i="173"/>
  <c r="L137" i="173"/>
  <c r="E137" i="173"/>
  <c r="D137" i="173"/>
  <c r="C137" i="173"/>
  <c r="B137" i="173"/>
  <c r="AS136" i="173"/>
  <c r="AH136" i="173"/>
  <c r="W136" i="173"/>
  <c r="L136" i="173"/>
  <c r="E136" i="173"/>
  <c r="D136" i="173"/>
  <c r="C136" i="173"/>
  <c r="B136" i="173"/>
  <c r="AS135" i="173"/>
  <c r="AH135" i="173"/>
  <c r="W135" i="173"/>
  <c r="L135" i="173"/>
  <c r="E135" i="173"/>
  <c r="D135" i="173"/>
  <c r="C135" i="173"/>
  <c r="B135" i="173"/>
  <c r="AS134" i="173"/>
  <c r="AH134" i="173"/>
  <c r="W134" i="173"/>
  <c r="L134" i="173"/>
  <c r="E134" i="173"/>
  <c r="D134" i="173"/>
  <c r="C134" i="173"/>
  <c r="B134" i="173"/>
  <c r="AS133" i="173"/>
  <c r="AH133" i="173"/>
  <c r="W133" i="173"/>
  <c r="L133" i="173"/>
  <c r="E133" i="173"/>
  <c r="D133" i="173"/>
  <c r="C133" i="173"/>
  <c r="B133" i="173"/>
  <c r="AS132" i="173"/>
  <c r="AH132" i="173"/>
  <c r="W132" i="173"/>
  <c r="L132" i="173"/>
  <c r="E132" i="173"/>
  <c r="D132" i="173"/>
  <c r="C132" i="173"/>
  <c r="B132" i="173"/>
  <c r="AS131" i="173"/>
  <c r="AH131" i="173"/>
  <c r="W131" i="173"/>
  <c r="L131" i="173"/>
  <c r="E131" i="173"/>
  <c r="D131" i="173"/>
  <c r="C131" i="173"/>
  <c r="B131" i="173"/>
  <c r="AS130" i="173"/>
  <c r="AH130" i="173"/>
  <c r="W130" i="173"/>
  <c r="L130" i="173"/>
  <c r="E130" i="173"/>
  <c r="D130" i="173"/>
  <c r="C130" i="173"/>
  <c r="B130" i="173"/>
  <c r="AS129" i="173"/>
  <c r="AH129" i="173"/>
  <c r="W129" i="173"/>
  <c r="L129" i="173"/>
  <c r="E129" i="173"/>
  <c r="D129" i="173"/>
  <c r="C129" i="173"/>
  <c r="B129" i="173"/>
  <c r="AS128" i="173"/>
  <c r="AH128" i="173"/>
  <c r="W128" i="173"/>
  <c r="L128" i="173"/>
  <c r="E128" i="173"/>
  <c r="D128" i="173"/>
  <c r="C128" i="173"/>
  <c r="B128" i="173"/>
  <c r="AS127" i="173"/>
  <c r="AH127" i="173"/>
  <c r="W127" i="173"/>
  <c r="L127" i="173"/>
  <c r="E127" i="173"/>
  <c r="D127" i="173"/>
  <c r="C127" i="173"/>
  <c r="B127" i="173"/>
  <c r="AS126" i="173"/>
  <c r="AH126" i="173"/>
  <c r="W126" i="173"/>
  <c r="L126" i="173"/>
  <c r="E126" i="173"/>
  <c r="D126" i="173"/>
  <c r="C126" i="173"/>
  <c r="B126" i="173"/>
  <c r="AS125" i="173"/>
  <c r="AH125" i="173"/>
  <c r="W125" i="173"/>
  <c r="L125" i="173"/>
  <c r="E125" i="173"/>
  <c r="D125" i="173"/>
  <c r="C125" i="173"/>
  <c r="B125" i="173"/>
  <c r="AS124" i="173"/>
  <c r="AH124" i="173"/>
  <c r="W124" i="173"/>
  <c r="L124" i="173"/>
  <c r="E124" i="173"/>
  <c r="D124" i="173"/>
  <c r="C124" i="173"/>
  <c r="B124" i="173"/>
  <c r="AS123" i="173"/>
  <c r="AH123" i="173"/>
  <c r="W123" i="173"/>
  <c r="L123" i="173"/>
  <c r="E123" i="173"/>
  <c r="D123" i="173"/>
  <c r="C123" i="173"/>
  <c r="B123" i="173"/>
  <c r="AS122" i="173"/>
  <c r="AH122" i="173"/>
  <c r="W122" i="173"/>
  <c r="L122" i="173"/>
  <c r="E122" i="173"/>
  <c r="D122" i="173"/>
  <c r="C122" i="173"/>
  <c r="B122" i="173"/>
  <c r="AS121" i="173"/>
  <c r="AH121" i="173"/>
  <c r="W121" i="173"/>
  <c r="L121" i="173"/>
  <c r="E121" i="173"/>
  <c r="D121" i="173"/>
  <c r="C121" i="173"/>
  <c r="B121" i="173"/>
  <c r="AS120" i="173"/>
  <c r="AH120" i="173"/>
  <c r="W120" i="173"/>
  <c r="L120" i="173"/>
  <c r="E120" i="173"/>
  <c r="D120" i="173"/>
  <c r="C120" i="173"/>
  <c r="B120" i="173"/>
  <c r="AS119" i="173"/>
  <c r="AH119" i="173"/>
  <c r="W119" i="173"/>
  <c r="L119" i="173"/>
  <c r="E119" i="173"/>
  <c r="D119" i="173"/>
  <c r="C119" i="173"/>
  <c r="B119" i="173"/>
  <c r="AS118" i="173"/>
  <c r="AH118" i="173"/>
  <c r="W118" i="173"/>
  <c r="L118" i="173"/>
  <c r="E118" i="173"/>
  <c r="D118" i="173"/>
  <c r="C118" i="173"/>
  <c r="B118" i="173"/>
  <c r="AS117" i="173"/>
  <c r="AH117" i="173"/>
  <c r="W117" i="173"/>
  <c r="L117" i="173"/>
  <c r="E117" i="173"/>
  <c r="D117" i="173"/>
  <c r="C117" i="173"/>
  <c r="B117" i="173"/>
  <c r="AS116" i="173"/>
  <c r="AH116" i="173"/>
  <c r="W116" i="173"/>
  <c r="L116" i="173"/>
  <c r="E116" i="173"/>
  <c r="D116" i="173"/>
  <c r="C116" i="173"/>
  <c r="B116" i="173"/>
  <c r="AS115" i="173"/>
  <c r="AH115" i="173"/>
  <c r="W115" i="173"/>
  <c r="L115" i="173"/>
  <c r="E115" i="173"/>
  <c r="D115" i="173"/>
  <c r="C115" i="173"/>
  <c r="B115" i="173"/>
  <c r="AS114" i="173"/>
  <c r="AH114" i="173"/>
  <c r="W114" i="173"/>
  <c r="L114" i="173"/>
  <c r="E114" i="173"/>
  <c r="D114" i="173"/>
  <c r="C114" i="173"/>
  <c r="B114" i="173"/>
  <c r="AS113" i="173"/>
  <c r="AH113" i="173"/>
  <c r="W113" i="173"/>
  <c r="L113" i="173"/>
  <c r="E113" i="173"/>
  <c r="D113" i="173"/>
  <c r="C113" i="173"/>
  <c r="B113" i="173"/>
  <c r="AS112" i="173"/>
  <c r="AH112" i="173"/>
  <c r="W112" i="173"/>
  <c r="L112" i="173"/>
  <c r="E112" i="173"/>
  <c r="D112" i="173"/>
  <c r="C112" i="173"/>
  <c r="B112" i="173"/>
  <c r="AS111" i="173"/>
  <c r="AH111" i="173"/>
  <c r="W111" i="173"/>
  <c r="L111" i="173"/>
  <c r="E111" i="173"/>
  <c r="D111" i="173"/>
  <c r="C111" i="173"/>
  <c r="B111" i="173"/>
  <c r="AS110" i="173"/>
  <c r="AH110" i="173"/>
  <c r="W110" i="173"/>
  <c r="L110" i="173"/>
  <c r="E110" i="173"/>
  <c r="D110" i="173"/>
  <c r="C110" i="173"/>
  <c r="B110" i="173"/>
  <c r="AS109" i="173"/>
  <c r="AH109" i="173"/>
  <c r="W109" i="173"/>
  <c r="L109" i="173"/>
  <c r="E109" i="173"/>
  <c r="D109" i="173"/>
  <c r="C109" i="173"/>
  <c r="B109" i="173"/>
  <c r="AS108" i="173"/>
  <c r="AH108" i="173"/>
  <c r="W108" i="173"/>
  <c r="L108" i="173"/>
  <c r="E108" i="173"/>
  <c r="D108" i="173"/>
  <c r="C108" i="173"/>
  <c r="B108" i="173"/>
  <c r="AS107" i="173"/>
  <c r="AH107" i="173"/>
  <c r="W107" i="173"/>
  <c r="L107" i="173"/>
  <c r="E107" i="173"/>
  <c r="D107" i="173"/>
  <c r="C107" i="173"/>
  <c r="B107" i="173"/>
  <c r="AS106" i="173"/>
  <c r="AH106" i="173"/>
  <c r="W106" i="173"/>
  <c r="L106" i="173"/>
  <c r="E106" i="173"/>
  <c r="D106" i="173"/>
  <c r="C106" i="173"/>
  <c r="B106" i="173"/>
  <c r="AS105" i="173"/>
  <c r="AH105" i="173"/>
  <c r="W105" i="173"/>
  <c r="L105" i="173"/>
  <c r="E105" i="173"/>
  <c r="D105" i="173"/>
  <c r="C105" i="173"/>
  <c r="B105" i="173"/>
  <c r="AS104" i="173"/>
  <c r="AH104" i="173"/>
  <c r="W104" i="173"/>
  <c r="L104" i="173"/>
  <c r="E104" i="173"/>
  <c r="D104" i="173"/>
  <c r="C104" i="173"/>
  <c r="B104" i="173"/>
  <c r="AS103" i="173"/>
  <c r="AH103" i="173"/>
  <c r="W103" i="173"/>
  <c r="L103" i="173"/>
  <c r="E103" i="173"/>
  <c r="D103" i="173"/>
  <c r="C103" i="173"/>
  <c r="B103" i="173"/>
  <c r="AS102" i="173"/>
  <c r="AH102" i="173"/>
  <c r="W102" i="173"/>
  <c r="L102" i="173"/>
  <c r="E102" i="173"/>
  <c r="D102" i="173"/>
  <c r="C102" i="173"/>
  <c r="B102" i="173"/>
  <c r="AS101" i="173"/>
  <c r="AH101" i="173"/>
  <c r="W101" i="173"/>
  <c r="L101" i="173"/>
  <c r="E101" i="173"/>
  <c r="D101" i="173"/>
  <c r="C101" i="173"/>
  <c r="B101" i="173"/>
  <c r="AS100" i="173"/>
  <c r="AH100" i="173"/>
  <c r="W100" i="173"/>
  <c r="L100" i="173"/>
  <c r="E100" i="173"/>
  <c r="D100" i="173"/>
  <c r="C100" i="173"/>
  <c r="B100" i="173"/>
  <c r="AS99" i="173"/>
  <c r="AH99" i="173"/>
  <c r="W99" i="173"/>
  <c r="L99" i="173"/>
  <c r="E99" i="173"/>
  <c r="D99" i="173"/>
  <c r="C99" i="173"/>
  <c r="B99" i="173"/>
  <c r="AS98" i="173"/>
  <c r="AH98" i="173"/>
  <c r="W98" i="173"/>
  <c r="L98" i="173"/>
  <c r="E98" i="173"/>
  <c r="D98" i="173"/>
  <c r="C98" i="173"/>
  <c r="B98" i="173"/>
  <c r="AS97" i="173"/>
  <c r="AH97" i="173"/>
  <c r="W97" i="173"/>
  <c r="L97" i="173"/>
  <c r="E97" i="173"/>
  <c r="D97" i="173"/>
  <c r="C97" i="173"/>
  <c r="B97" i="173"/>
  <c r="AS96" i="173"/>
  <c r="AH96" i="173"/>
  <c r="W96" i="173"/>
  <c r="L96" i="173"/>
  <c r="E96" i="173"/>
  <c r="D96" i="173"/>
  <c r="C96" i="173"/>
  <c r="B96" i="173"/>
  <c r="AS95" i="173"/>
  <c r="AH95" i="173"/>
  <c r="W95" i="173"/>
  <c r="L95" i="173"/>
  <c r="E95" i="173"/>
  <c r="D95" i="173"/>
  <c r="C95" i="173"/>
  <c r="B95" i="173"/>
  <c r="AS94" i="173"/>
  <c r="AH94" i="173"/>
  <c r="W94" i="173"/>
  <c r="L94" i="173"/>
  <c r="E94" i="173"/>
  <c r="D94" i="173"/>
  <c r="C94" i="173"/>
  <c r="B94" i="173"/>
  <c r="AS93" i="173"/>
  <c r="AH93" i="173"/>
  <c r="W93" i="173"/>
  <c r="L93" i="173"/>
  <c r="E93" i="173"/>
  <c r="D93" i="173"/>
  <c r="C93" i="173"/>
  <c r="B93" i="173"/>
  <c r="AS92" i="173"/>
  <c r="AH92" i="173"/>
  <c r="W92" i="173"/>
  <c r="L92" i="173"/>
  <c r="E92" i="173"/>
  <c r="D92" i="173"/>
  <c r="C92" i="173"/>
  <c r="B92" i="173"/>
  <c r="AS91" i="173"/>
  <c r="AH91" i="173"/>
  <c r="W91" i="173"/>
  <c r="L91" i="173"/>
  <c r="E91" i="173"/>
  <c r="D91" i="173"/>
  <c r="C91" i="173"/>
  <c r="B91" i="173"/>
  <c r="AS90" i="173"/>
  <c r="AH90" i="173"/>
  <c r="W90" i="173"/>
  <c r="L90" i="173"/>
  <c r="E90" i="173"/>
  <c r="D90" i="173"/>
  <c r="C90" i="173"/>
  <c r="B90" i="173"/>
  <c r="AS89" i="173"/>
  <c r="AH89" i="173"/>
  <c r="W89" i="173"/>
  <c r="L89" i="173"/>
  <c r="E89" i="173"/>
  <c r="D89" i="173"/>
  <c r="C89" i="173"/>
  <c r="B89" i="173"/>
  <c r="AS88" i="173"/>
  <c r="AH88" i="173"/>
  <c r="W88" i="173"/>
  <c r="L88" i="173"/>
  <c r="E88" i="173"/>
  <c r="D88" i="173"/>
  <c r="C88" i="173"/>
  <c r="B88" i="173"/>
  <c r="AS87" i="173"/>
  <c r="AH87" i="173"/>
  <c r="W87" i="173"/>
  <c r="L87" i="173"/>
  <c r="E87" i="173"/>
  <c r="D87" i="173"/>
  <c r="C87" i="173"/>
  <c r="B87" i="173"/>
  <c r="AS86" i="173"/>
  <c r="AH86" i="173"/>
  <c r="W86" i="173"/>
  <c r="L86" i="173"/>
  <c r="E86" i="173"/>
  <c r="D86" i="173"/>
  <c r="C86" i="173"/>
  <c r="B86" i="173"/>
  <c r="AS85" i="173"/>
  <c r="AH85" i="173"/>
  <c r="W85" i="173"/>
  <c r="L85" i="173"/>
  <c r="E85" i="173"/>
  <c r="D85" i="173"/>
  <c r="C85" i="173"/>
  <c r="B85" i="173"/>
  <c r="AS84" i="173"/>
  <c r="AH84" i="173"/>
  <c r="W84" i="173"/>
  <c r="L84" i="173"/>
  <c r="E84" i="173"/>
  <c r="D84" i="173"/>
  <c r="C84" i="173"/>
  <c r="B84" i="173"/>
  <c r="AS83" i="173"/>
  <c r="AH83" i="173"/>
  <c r="W83" i="173"/>
  <c r="L83" i="173"/>
  <c r="E83" i="173"/>
  <c r="D83" i="173"/>
  <c r="C83" i="173"/>
  <c r="B83" i="173"/>
  <c r="AS82" i="173"/>
  <c r="AH82" i="173"/>
  <c r="W82" i="173"/>
  <c r="L82" i="173"/>
  <c r="E82" i="173"/>
  <c r="D82" i="173"/>
  <c r="C82" i="173"/>
  <c r="B82" i="173"/>
  <c r="AS81" i="173"/>
  <c r="AH81" i="173"/>
  <c r="W81" i="173"/>
  <c r="L81" i="173"/>
  <c r="E81" i="173"/>
  <c r="D81" i="173"/>
  <c r="C81" i="173"/>
  <c r="B81" i="173"/>
  <c r="AS80" i="173"/>
  <c r="AH80" i="173"/>
  <c r="W80" i="173"/>
  <c r="L80" i="173"/>
  <c r="E80" i="173"/>
  <c r="D80" i="173"/>
  <c r="C80" i="173"/>
  <c r="B80" i="173"/>
  <c r="AS79" i="173"/>
  <c r="AH79" i="173"/>
  <c r="W79" i="173"/>
  <c r="L79" i="173"/>
  <c r="E79" i="173"/>
  <c r="D79" i="173"/>
  <c r="C79" i="173"/>
  <c r="B79" i="173"/>
  <c r="AS78" i="173"/>
  <c r="AH78" i="173"/>
  <c r="W78" i="173"/>
  <c r="L78" i="173"/>
  <c r="E78" i="173"/>
  <c r="D78" i="173"/>
  <c r="C78" i="173"/>
  <c r="B78" i="173"/>
  <c r="AS77" i="173"/>
  <c r="AH77" i="173"/>
  <c r="W77" i="173"/>
  <c r="L77" i="173"/>
  <c r="E77" i="173"/>
  <c r="D77" i="173"/>
  <c r="C77" i="173"/>
  <c r="B77" i="173"/>
  <c r="AS76" i="173"/>
  <c r="AH76" i="173"/>
  <c r="W76" i="173"/>
  <c r="L76" i="173"/>
  <c r="E76" i="173"/>
  <c r="D76" i="173"/>
  <c r="C76" i="173"/>
  <c r="B76" i="173"/>
  <c r="AS75" i="173"/>
  <c r="AH75" i="173"/>
  <c r="W75" i="173"/>
  <c r="L75" i="173"/>
  <c r="E75" i="173"/>
  <c r="D75" i="173"/>
  <c r="C75" i="173"/>
  <c r="B75" i="173"/>
  <c r="AS74" i="173"/>
  <c r="AH74" i="173"/>
  <c r="W74" i="173"/>
  <c r="L74" i="173"/>
  <c r="E74" i="173"/>
  <c r="D74" i="173"/>
  <c r="C74" i="173"/>
  <c r="B74" i="173"/>
  <c r="AS73" i="173"/>
  <c r="AH73" i="173"/>
  <c r="W73" i="173"/>
  <c r="L73" i="173"/>
  <c r="E73" i="173"/>
  <c r="D73" i="173"/>
  <c r="C73" i="173"/>
  <c r="B73" i="173"/>
  <c r="AS72" i="173"/>
  <c r="AH72" i="173"/>
  <c r="W72" i="173"/>
  <c r="L72" i="173"/>
  <c r="E72" i="173"/>
  <c r="D72" i="173"/>
  <c r="C72" i="173"/>
  <c r="B72" i="173"/>
  <c r="AS71" i="173"/>
  <c r="AH71" i="173"/>
  <c r="W71" i="173"/>
  <c r="L71" i="173"/>
  <c r="E71" i="173"/>
  <c r="D71" i="173"/>
  <c r="C71" i="173"/>
  <c r="B71" i="173"/>
  <c r="AS70" i="173"/>
  <c r="AH70" i="173"/>
  <c r="W70" i="173"/>
  <c r="L70" i="173"/>
  <c r="E70" i="173"/>
  <c r="D70" i="173"/>
  <c r="C70" i="173"/>
  <c r="B70" i="173"/>
  <c r="AS69" i="173"/>
  <c r="AH69" i="173"/>
  <c r="W69" i="173"/>
  <c r="L69" i="173"/>
  <c r="E69" i="173"/>
  <c r="D69" i="173"/>
  <c r="C69" i="173"/>
  <c r="B69" i="173"/>
  <c r="AS68" i="173"/>
  <c r="AH68" i="173"/>
  <c r="W68" i="173"/>
  <c r="L68" i="173"/>
  <c r="E68" i="173"/>
  <c r="D68" i="173"/>
  <c r="C68" i="173"/>
  <c r="B68" i="173"/>
  <c r="AS67" i="173"/>
  <c r="AH67" i="173"/>
  <c r="W67" i="173"/>
  <c r="L67" i="173"/>
  <c r="E67" i="173"/>
  <c r="D67" i="173"/>
  <c r="C67" i="173"/>
  <c r="B67" i="173"/>
  <c r="AS66" i="173"/>
  <c r="AH66" i="173"/>
  <c r="W66" i="173"/>
  <c r="L66" i="173"/>
  <c r="E66" i="173"/>
  <c r="D66" i="173"/>
  <c r="C66" i="173"/>
  <c r="B66" i="173"/>
  <c r="AS65" i="173"/>
  <c r="AH65" i="173"/>
  <c r="W65" i="173"/>
  <c r="L65" i="173"/>
  <c r="E65" i="173"/>
  <c r="D65" i="173"/>
  <c r="C65" i="173"/>
  <c r="B65" i="173"/>
  <c r="AS64" i="173"/>
  <c r="AH64" i="173"/>
  <c r="W64" i="173"/>
  <c r="L64" i="173"/>
  <c r="E64" i="173"/>
  <c r="D64" i="173"/>
  <c r="C64" i="173"/>
  <c r="B64" i="173"/>
  <c r="AS63" i="173"/>
  <c r="AH63" i="173"/>
  <c r="W63" i="173"/>
  <c r="L63" i="173"/>
  <c r="E63" i="173"/>
  <c r="D63" i="173"/>
  <c r="C63" i="173"/>
  <c r="B63" i="173"/>
  <c r="AS62" i="173"/>
  <c r="AH62" i="173"/>
  <c r="W62" i="173"/>
  <c r="L62" i="173"/>
  <c r="E62" i="173"/>
  <c r="D62" i="173"/>
  <c r="C62" i="173"/>
  <c r="B62" i="173"/>
  <c r="AS61" i="173"/>
  <c r="AH61" i="173"/>
  <c r="W61" i="173"/>
  <c r="L61" i="173"/>
  <c r="E61" i="173"/>
  <c r="D61" i="173"/>
  <c r="C61" i="173"/>
  <c r="B61" i="173"/>
  <c r="AS60" i="173"/>
  <c r="AH60" i="173"/>
  <c r="W60" i="173"/>
  <c r="L60" i="173"/>
  <c r="E60" i="173"/>
  <c r="D60" i="173"/>
  <c r="C60" i="173"/>
  <c r="B60" i="173"/>
  <c r="AS59" i="173"/>
  <c r="AH59" i="173"/>
  <c r="W59" i="173"/>
  <c r="L59" i="173"/>
  <c r="E59" i="173"/>
  <c r="D59" i="173"/>
  <c r="C59" i="173"/>
  <c r="B59" i="173"/>
  <c r="AS58" i="173"/>
  <c r="AH58" i="173"/>
  <c r="W58" i="173"/>
  <c r="L58" i="173"/>
  <c r="E58" i="173"/>
  <c r="D58" i="173"/>
  <c r="C58" i="173"/>
  <c r="B58" i="173"/>
  <c r="AS57" i="173"/>
  <c r="AH57" i="173"/>
  <c r="W57" i="173"/>
  <c r="L57" i="173"/>
  <c r="E57" i="173"/>
  <c r="D57" i="173"/>
  <c r="C57" i="173"/>
  <c r="B57" i="173"/>
  <c r="AS56" i="173"/>
  <c r="AH56" i="173"/>
  <c r="W56" i="173"/>
  <c r="L56" i="173"/>
  <c r="E56" i="173"/>
  <c r="D56" i="173"/>
  <c r="C56" i="173"/>
  <c r="B56" i="173"/>
  <c r="AS55" i="173"/>
  <c r="AH55" i="173"/>
  <c r="W55" i="173"/>
  <c r="L55" i="173"/>
  <c r="E55" i="173"/>
  <c r="D55" i="173"/>
  <c r="C55" i="173"/>
  <c r="B55" i="173"/>
  <c r="AS54" i="173"/>
  <c r="AH54" i="173"/>
  <c r="W54" i="173"/>
  <c r="L54" i="173"/>
  <c r="E54" i="173"/>
  <c r="D54" i="173"/>
  <c r="C54" i="173"/>
  <c r="B54" i="173"/>
  <c r="AS53" i="173"/>
  <c r="AH53" i="173"/>
  <c r="W53" i="173"/>
  <c r="L53" i="173"/>
  <c r="E53" i="173"/>
  <c r="D53" i="173"/>
  <c r="C53" i="173"/>
  <c r="B53" i="173"/>
  <c r="AS52" i="173"/>
  <c r="AH52" i="173"/>
  <c r="W52" i="173"/>
  <c r="L52" i="173"/>
  <c r="E52" i="173"/>
  <c r="D52" i="173"/>
  <c r="C52" i="173"/>
  <c r="B52" i="173"/>
  <c r="AS51" i="173"/>
  <c r="AH51" i="173"/>
  <c r="W51" i="173"/>
  <c r="L51" i="173"/>
  <c r="E51" i="173"/>
  <c r="D51" i="173"/>
  <c r="C51" i="173"/>
  <c r="B51" i="173"/>
  <c r="AS50" i="173"/>
  <c r="AH50" i="173"/>
  <c r="W50" i="173"/>
  <c r="L50" i="173"/>
  <c r="E50" i="173"/>
  <c r="D50" i="173"/>
  <c r="C50" i="173"/>
  <c r="B50" i="173"/>
  <c r="AS49" i="173"/>
  <c r="AH49" i="173"/>
  <c r="W49" i="173"/>
  <c r="L49" i="173"/>
  <c r="E49" i="173"/>
  <c r="D49" i="173"/>
  <c r="C49" i="173"/>
  <c r="B49" i="173"/>
  <c r="AS48" i="173"/>
  <c r="AH48" i="173"/>
  <c r="W48" i="173"/>
  <c r="L48" i="173"/>
  <c r="E48" i="173"/>
  <c r="D48" i="173"/>
  <c r="C48" i="173"/>
  <c r="B48" i="173"/>
  <c r="AS47" i="173"/>
  <c r="AH47" i="173"/>
  <c r="W47" i="173"/>
  <c r="L47" i="173"/>
  <c r="E47" i="173"/>
  <c r="D47" i="173"/>
  <c r="C47" i="173"/>
  <c r="B47" i="173"/>
  <c r="AS46" i="173"/>
  <c r="AH46" i="173"/>
  <c r="W46" i="173"/>
  <c r="L46" i="173"/>
  <c r="E46" i="173"/>
  <c r="D46" i="173"/>
  <c r="C46" i="173"/>
  <c r="B46" i="173"/>
  <c r="AS45" i="173"/>
  <c r="AH45" i="173"/>
  <c r="W45" i="173"/>
  <c r="L45" i="173"/>
  <c r="E45" i="173"/>
  <c r="D45" i="173"/>
  <c r="C45" i="173"/>
  <c r="B45" i="173"/>
  <c r="AS44" i="173"/>
  <c r="AH44" i="173"/>
  <c r="W44" i="173"/>
  <c r="L44" i="173"/>
  <c r="E44" i="173"/>
  <c r="D44" i="173"/>
  <c r="C44" i="173"/>
  <c r="B44" i="173"/>
  <c r="AS43" i="173"/>
  <c r="AH43" i="173"/>
  <c r="W43" i="173"/>
  <c r="L43" i="173"/>
  <c r="E43" i="173"/>
  <c r="D43" i="173"/>
  <c r="C43" i="173"/>
  <c r="B43" i="173"/>
  <c r="AS42" i="173"/>
  <c r="AH42" i="173"/>
  <c r="W42" i="173"/>
  <c r="L42" i="173"/>
  <c r="E42" i="173"/>
  <c r="D42" i="173"/>
  <c r="C42" i="173"/>
  <c r="B42" i="173"/>
  <c r="AS41" i="173"/>
  <c r="AH41" i="173"/>
  <c r="W41" i="173"/>
  <c r="L41" i="173"/>
  <c r="E41" i="173"/>
  <c r="D41" i="173"/>
  <c r="C41" i="173"/>
  <c r="B41" i="173"/>
  <c r="AS40" i="173"/>
  <c r="AH40" i="173"/>
  <c r="W40" i="173"/>
  <c r="L40" i="173"/>
  <c r="E40" i="173"/>
  <c r="D40" i="173"/>
  <c r="C40" i="173"/>
  <c r="B40" i="173"/>
  <c r="AS39" i="173"/>
  <c r="AH39" i="173"/>
  <c r="W39" i="173"/>
  <c r="L39" i="173"/>
  <c r="E39" i="173"/>
  <c r="D39" i="173"/>
  <c r="C39" i="173"/>
  <c r="B39" i="173"/>
  <c r="AS38" i="173"/>
  <c r="AH38" i="173"/>
  <c r="W38" i="173"/>
  <c r="L38" i="173"/>
  <c r="E38" i="173"/>
  <c r="D38" i="173"/>
  <c r="C38" i="173"/>
  <c r="B38" i="173"/>
  <c r="AS37" i="173"/>
  <c r="AH37" i="173"/>
  <c r="W37" i="173"/>
  <c r="L37" i="173"/>
  <c r="E37" i="173"/>
  <c r="D37" i="173"/>
  <c r="C37" i="173"/>
  <c r="B37" i="173"/>
  <c r="AS36" i="173"/>
  <c r="AH36" i="173"/>
  <c r="W36" i="173"/>
  <c r="L36" i="173"/>
  <c r="E36" i="173"/>
  <c r="D36" i="173"/>
  <c r="C36" i="173"/>
  <c r="B36" i="173"/>
  <c r="AS35" i="173"/>
  <c r="AH35" i="173"/>
  <c r="W35" i="173"/>
  <c r="L35" i="173"/>
  <c r="E35" i="173"/>
  <c r="D35" i="173"/>
  <c r="C35" i="173"/>
  <c r="B35" i="173"/>
  <c r="AS34" i="173"/>
  <c r="AH34" i="173"/>
  <c r="W34" i="173"/>
  <c r="L34" i="173"/>
  <c r="E34" i="173"/>
  <c r="D34" i="173"/>
  <c r="C34" i="173"/>
  <c r="B34" i="173"/>
  <c r="AS33" i="173"/>
  <c r="AH33" i="173"/>
  <c r="W33" i="173"/>
  <c r="L33" i="173"/>
  <c r="E33" i="173"/>
  <c r="D33" i="173"/>
  <c r="C33" i="173"/>
  <c r="B33" i="173"/>
  <c r="AS32" i="173"/>
  <c r="AH32" i="173"/>
  <c r="W32" i="173"/>
  <c r="L32" i="173"/>
  <c r="E32" i="173"/>
  <c r="D32" i="173"/>
  <c r="C32" i="173"/>
  <c r="B32" i="173"/>
  <c r="AS31" i="173"/>
  <c r="AH31" i="173"/>
  <c r="W31" i="173"/>
  <c r="L31" i="173"/>
  <c r="E31" i="173"/>
  <c r="D31" i="173"/>
  <c r="C31" i="173"/>
  <c r="B31" i="173"/>
  <c r="AS30" i="173"/>
  <c r="AH30" i="173"/>
  <c r="W30" i="173"/>
  <c r="L30" i="173"/>
  <c r="E30" i="173"/>
  <c r="D30" i="173"/>
  <c r="C30" i="173"/>
  <c r="B30" i="173"/>
  <c r="AS29" i="173"/>
  <c r="AH29" i="173"/>
  <c r="W29" i="173"/>
  <c r="L29" i="173"/>
  <c r="E29" i="173"/>
  <c r="D29" i="173"/>
  <c r="C29" i="173"/>
  <c r="B29" i="173"/>
  <c r="AS28" i="173"/>
  <c r="AH28" i="173"/>
  <c r="W28" i="173"/>
  <c r="L28" i="173"/>
  <c r="E28" i="173"/>
  <c r="D28" i="173"/>
  <c r="C28" i="173"/>
  <c r="B28" i="173"/>
  <c r="AS27" i="173"/>
  <c r="AH27" i="173"/>
  <c r="W27" i="173"/>
  <c r="L27" i="173"/>
  <c r="E27" i="173"/>
  <c r="D27" i="173"/>
  <c r="C27" i="173"/>
  <c r="B27" i="173"/>
  <c r="AS26" i="173"/>
  <c r="AH26" i="173"/>
  <c r="W26" i="173"/>
  <c r="L26" i="173"/>
  <c r="E26" i="173"/>
  <c r="D26" i="173"/>
  <c r="C26" i="173"/>
  <c r="B26" i="173"/>
  <c r="AS25" i="173"/>
  <c r="AH25" i="173"/>
  <c r="W25" i="173"/>
  <c r="L25" i="173"/>
  <c r="E25" i="173"/>
  <c r="D25" i="173"/>
  <c r="C25" i="173"/>
  <c r="B25" i="173"/>
  <c r="AS24" i="173"/>
  <c r="AH24" i="173"/>
  <c r="W24" i="173"/>
  <c r="L24" i="173"/>
  <c r="E24" i="173"/>
  <c r="D24" i="173"/>
  <c r="C24" i="173"/>
  <c r="B24" i="173"/>
  <c r="AS23" i="173"/>
  <c r="AH23" i="173"/>
  <c r="W23" i="173"/>
  <c r="L23" i="173"/>
  <c r="E23" i="173"/>
  <c r="D23" i="173"/>
  <c r="C23" i="173"/>
  <c r="B23" i="173"/>
  <c r="AS22" i="173"/>
  <c r="AH22" i="173"/>
  <c r="W22" i="173"/>
  <c r="L22" i="173"/>
  <c r="E22" i="173"/>
  <c r="D22" i="173"/>
  <c r="C22" i="173"/>
  <c r="B22" i="173"/>
  <c r="AS21" i="173"/>
  <c r="AH21" i="173"/>
  <c r="W21" i="173"/>
  <c r="L21" i="173"/>
  <c r="E21" i="173"/>
  <c r="D21" i="173"/>
  <c r="C21" i="173"/>
  <c r="B21" i="173"/>
  <c r="AS20" i="173"/>
  <c r="AH20" i="173"/>
  <c r="W20" i="173"/>
  <c r="L20" i="173"/>
  <c r="E20" i="173"/>
  <c r="D20" i="173"/>
  <c r="C20" i="173"/>
  <c r="B20" i="173"/>
  <c r="AS19" i="173"/>
  <c r="AH19" i="173"/>
  <c r="W19" i="173"/>
  <c r="L19" i="173"/>
  <c r="E19" i="173"/>
  <c r="D19" i="173"/>
  <c r="C19" i="173"/>
  <c r="B19" i="173"/>
  <c r="Q199" i="194"/>
  <c r="P199" i="194"/>
  <c r="Q198" i="194"/>
  <c r="P198" i="194"/>
  <c r="Q197" i="194"/>
  <c r="P197" i="194"/>
  <c r="Q196" i="194"/>
  <c r="P196" i="194"/>
  <c r="Q195" i="194"/>
  <c r="P195" i="194"/>
  <c r="Q194" i="194"/>
  <c r="P194" i="194"/>
  <c r="Q193" i="194"/>
  <c r="P193" i="194"/>
  <c r="Q192" i="194"/>
  <c r="P192" i="194"/>
  <c r="Q191" i="194"/>
  <c r="P191" i="194"/>
  <c r="Q190" i="194"/>
  <c r="P190" i="194"/>
  <c r="Q189" i="194"/>
  <c r="P189" i="194"/>
  <c r="Q188" i="194"/>
  <c r="P188" i="194"/>
  <c r="Q187" i="194"/>
  <c r="P187" i="194"/>
  <c r="Q186" i="194"/>
  <c r="P186" i="194"/>
  <c r="Q185" i="194"/>
  <c r="P185" i="194"/>
  <c r="Q184" i="194"/>
  <c r="P184" i="194"/>
  <c r="Q183" i="194"/>
  <c r="P183" i="194"/>
  <c r="Q182" i="194"/>
  <c r="P182" i="194"/>
  <c r="Q181" i="194"/>
  <c r="P181" i="194"/>
  <c r="Q180" i="194"/>
  <c r="P180" i="194"/>
  <c r="Q179" i="194"/>
  <c r="P179" i="194"/>
  <c r="Q178" i="194"/>
  <c r="P178" i="194"/>
  <c r="Q177" i="194"/>
  <c r="P177" i="194"/>
  <c r="Q176" i="194"/>
  <c r="P176" i="194"/>
  <c r="Q175" i="194"/>
  <c r="P175" i="194"/>
  <c r="Q174" i="194"/>
  <c r="P174" i="194"/>
  <c r="Q173" i="194"/>
  <c r="P173" i="194"/>
  <c r="Q172" i="194"/>
  <c r="P172" i="194"/>
  <c r="Q171" i="194"/>
  <c r="P171" i="194"/>
  <c r="Q170" i="194"/>
  <c r="P170" i="194"/>
  <c r="Q169" i="194"/>
  <c r="P169" i="194"/>
  <c r="Q168" i="194"/>
  <c r="P168" i="194"/>
  <c r="Q167" i="194"/>
  <c r="P167" i="194"/>
  <c r="Q166" i="194"/>
  <c r="P166" i="194"/>
  <c r="Q165" i="194"/>
  <c r="P165" i="194"/>
  <c r="Q164" i="194"/>
  <c r="P164" i="194"/>
  <c r="Q163" i="194"/>
  <c r="P163" i="194"/>
  <c r="Q162" i="194"/>
  <c r="P162" i="194"/>
  <c r="Q161" i="194"/>
  <c r="P161" i="194"/>
  <c r="Q160" i="194"/>
  <c r="P160" i="194"/>
  <c r="Q159" i="194"/>
  <c r="P159" i="194"/>
  <c r="Q158" i="194"/>
  <c r="P158" i="194"/>
  <c r="Q157" i="194"/>
  <c r="P157" i="194"/>
  <c r="Q156" i="194"/>
  <c r="P156" i="194"/>
  <c r="Q155" i="194"/>
  <c r="P155" i="194"/>
  <c r="Q154" i="194"/>
  <c r="P154" i="194"/>
  <c r="Q153" i="194"/>
  <c r="P153" i="194"/>
  <c r="Q152" i="194"/>
  <c r="P152" i="194"/>
  <c r="Q151" i="194"/>
  <c r="P151" i="194"/>
  <c r="Q150" i="194"/>
  <c r="P150" i="194"/>
  <c r="Q149" i="194"/>
  <c r="P149" i="194"/>
  <c r="Q148" i="194"/>
  <c r="P148" i="194"/>
  <c r="Q147" i="194"/>
  <c r="P147" i="194"/>
  <c r="Q146" i="194"/>
  <c r="P146" i="194"/>
  <c r="Q145" i="194"/>
  <c r="P145" i="194"/>
  <c r="Q144" i="194"/>
  <c r="P144" i="194"/>
  <c r="Q143" i="194"/>
  <c r="P143" i="194"/>
  <c r="Q142" i="194"/>
  <c r="P142" i="194"/>
  <c r="Q141" i="194"/>
  <c r="P141" i="194"/>
  <c r="Q140" i="194"/>
  <c r="P140" i="194"/>
  <c r="Q139" i="194"/>
  <c r="P139" i="194"/>
  <c r="Q138" i="194"/>
  <c r="P138" i="194"/>
  <c r="Q137" i="194"/>
  <c r="P137" i="194"/>
  <c r="Q136" i="194"/>
  <c r="P136" i="194"/>
  <c r="H135" i="108" s="1"/>
  <c r="Q135" i="194"/>
  <c r="P135" i="194"/>
  <c r="Q134" i="194"/>
  <c r="P134" i="194"/>
  <c r="G133" i="108" s="1"/>
  <c r="Q133" i="194"/>
  <c r="P133" i="194"/>
  <c r="Q132" i="194"/>
  <c r="P132" i="194"/>
  <c r="Q131" i="194"/>
  <c r="P131" i="194"/>
  <c r="Q130" i="194"/>
  <c r="P130" i="194"/>
  <c r="Q129" i="194"/>
  <c r="P129" i="194"/>
  <c r="Q128" i="194"/>
  <c r="P128" i="194"/>
  <c r="Q127" i="194"/>
  <c r="P127" i="194"/>
  <c r="H126" i="108" s="1"/>
  <c r="Q126" i="194"/>
  <c r="P126" i="194"/>
  <c r="H125" i="108" s="1"/>
  <c r="Q125" i="194"/>
  <c r="P125" i="194"/>
  <c r="H124" i="108" s="1"/>
  <c r="Q124" i="194"/>
  <c r="P124" i="194"/>
  <c r="D123" i="108" s="1"/>
  <c r="Q123" i="194"/>
  <c r="P123" i="194"/>
  <c r="D122" i="108" s="1"/>
  <c r="Q122" i="194"/>
  <c r="P122" i="194"/>
  <c r="Q121" i="194"/>
  <c r="P121" i="194"/>
  <c r="Q120" i="194"/>
  <c r="P120" i="194"/>
  <c r="Q119" i="194"/>
  <c r="P119" i="194"/>
  <c r="Q118" i="194"/>
  <c r="P118" i="194"/>
  <c r="H117" i="108" s="1"/>
  <c r="Q117" i="194"/>
  <c r="P117" i="194"/>
  <c r="Q116" i="194"/>
  <c r="P116" i="194"/>
  <c r="G115" i="108" s="1"/>
  <c r="Q115" i="194"/>
  <c r="P115" i="194"/>
  <c r="D114" i="108" s="1"/>
  <c r="Q114" i="194"/>
  <c r="P114" i="194"/>
  <c r="D113" i="108" s="1"/>
  <c r="Q113" i="194"/>
  <c r="P113" i="194"/>
  <c r="Q112" i="194"/>
  <c r="P112" i="194"/>
  <c r="Q111" i="194"/>
  <c r="P111" i="194"/>
  <c r="Q110" i="194"/>
  <c r="P110" i="194"/>
  <c r="Q109" i="194"/>
  <c r="P109" i="194"/>
  <c r="F108" i="108" s="1"/>
  <c r="Q108" i="194"/>
  <c r="P108" i="194"/>
  <c r="F107" i="108" s="1"/>
  <c r="Q107" i="194"/>
  <c r="P107" i="194"/>
  <c r="F106" i="108" s="1"/>
  <c r="Q106" i="194"/>
  <c r="P106" i="194"/>
  <c r="D105" i="108" s="1"/>
  <c r="Q105" i="194"/>
  <c r="P105" i="194"/>
  <c r="Q104" i="194"/>
  <c r="P104" i="194"/>
  <c r="E103" i="108" s="1"/>
  <c r="Q103" i="194"/>
  <c r="P103" i="194"/>
  <c r="Q102" i="194"/>
  <c r="P102" i="194"/>
  <c r="Q101" i="194"/>
  <c r="P101" i="194"/>
  <c r="H100" i="108" s="1"/>
  <c r="Q100" i="194"/>
  <c r="P100" i="194"/>
  <c r="G99" i="108" s="1"/>
  <c r="Q99" i="194"/>
  <c r="P99" i="194"/>
  <c r="G98" i="108" s="1"/>
  <c r="Q98" i="194"/>
  <c r="P98" i="194"/>
  <c r="Q97" i="194"/>
  <c r="P97" i="194"/>
  <c r="F96" i="108" s="1"/>
  <c r="Q96" i="194"/>
  <c r="P96" i="194"/>
  <c r="F95" i="108" s="1"/>
  <c r="Q95" i="194"/>
  <c r="P95" i="194"/>
  <c r="Q94" i="194"/>
  <c r="P94" i="194"/>
  <c r="Q93" i="194"/>
  <c r="P93" i="194"/>
  <c r="Q92" i="194"/>
  <c r="P92" i="194"/>
  <c r="G91" i="108" s="1"/>
  <c r="Q91" i="194"/>
  <c r="P91" i="194"/>
  <c r="H90" i="108" s="1"/>
  <c r="Q90" i="194"/>
  <c r="P90" i="194"/>
  <c r="Q89" i="194"/>
  <c r="P89" i="194"/>
  <c r="F88" i="108" s="1"/>
  <c r="Q88" i="194"/>
  <c r="P88" i="194"/>
  <c r="H87" i="108" s="1"/>
  <c r="Q87" i="194"/>
  <c r="P87" i="194"/>
  <c r="Q86" i="194"/>
  <c r="P86" i="194"/>
  <c r="H85" i="108" s="1"/>
  <c r="Q85" i="194"/>
  <c r="P85" i="194"/>
  <c r="H84" i="108" s="1"/>
  <c r="Q84" i="194"/>
  <c r="P84" i="194"/>
  <c r="E83" i="108" s="1"/>
  <c r="Q83" i="194"/>
  <c r="P83" i="194"/>
  <c r="G82" i="108" s="1"/>
  <c r="Q82" i="194"/>
  <c r="P82" i="194"/>
  <c r="Q81" i="194"/>
  <c r="P81" i="194"/>
  <c r="G80" i="108" s="1"/>
  <c r="Q80" i="194"/>
  <c r="P80" i="194"/>
  <c r="H79" i="108" s="1"/>
  <c r="Q79" i="194"/>
  <c r="P79" i="194"/>
  <c r="Q78" i="194"/>
  <c r="P78" i="194"/>
  <c r="H77" i="108" s="1"/>
  <c r="Q77" i="194"/>
  <c r="P77" i="194"/>
  <c r="F76" i="108" s="1"/>
  <c r="Q76" i="194"/>
  <c r="P76" i="194"/>
  <c r="F75" i="108" s="1"/>
  <c r="Q75" i="194"/>
  <c r="P75" i="194"/>
  <c r="H74" i="108" s="1"/>
  <c r="Q74" i="194"/>
  <c r="P74" i="194"/>
  <c r="Q73" i="194"/>
  <c r="P73" i="194"/>
  <c r="H72" i="108" s="1"/>
  <c r="Q72" i="194"/>
  <c r="P72" i="194"/>
  <c r="H71" i="108" s="1"/>
  <c r="Q71" i="194"/>
  <c r="P71" i="194"/>
  <c r="Q70" i="194"/>
  <c r="P70" i="194"/>
  <c r="G69" i="108" s="1"/>
  <c r="Q69" i="194"/>
  <c r="P69" i="194"/>
  <c r="Q68" i="194"/>
  <c r="P68" i="194"/>
  <c r="Q67" i="194"/>
  <c r="P67" i="194"/>
  <c r="Q66" i="194"/>
  <c r="P66" i="194"/>
  <c r="Q65" i="194"/>
  <c r="P65" i="194"/>
  <c r="H64" i="108" s="1"/>
  <c r="Q64" i="194"/>
  <c r="P64" i="194"/>
  <c r="H63" i="108" s="1"/>
  <c r="Q63" i="194"/>
  <c r="P63" i="194"/>
  <c r="Q62" i="194"/>
  <c r="P62" i="194"/>
  <c r="H61" i="108" s="1"/>
  <c r="Q61" i="194"/>
  <c r="P61" i="194"/>
  <c r="Q60" i="194"/>
  <c r="P60" i="194"/>
  <c r="D59" i="108" s="1"/>
  <c r="Q59" i="194"/>
  <c r="P59" i="194"/>
  <c r="Q58" i="194"/>
  <c r="P58" i="194"/>
  <c r="Q57" i="194"/>
  <c r="P57" i="194"/>
  <c r="Q56" i="194"/>
  <c r="P56" i="194"/>
  <c r="Q55" i="194"/>
  <c r="P55" i="194"/>
  <c r="H54" i="108" s="1"/>
  <c r="Q54" i="194"/>
  <c r="P54" i="194"/>
  <c r="F53" i="108" s="1"/>
  <c r="Q53" i="194"/>
  <c r="P53" i="194"/>
  <c r="Q52" i="194"/>
  <c r="P52" i="194"/>
  <c r="H51" i="108" s="1"/>
  <c r="Q51" i="194"/>
  <c r="P51" i="194"/>
  <c r="G50" i="108" s="1"/>
  <c r="Q50" i="194"/>
  <c r="P50" i="194"/>
  <c r="H49" i="108" s="1"/>
  <c r="Q49" i="194"/>
  <c r="P49" i="194"/>
  <c r="Q48" i="194"/>
  <c r="P48" i="194"/>
  <c r="H47" i="108" s="1"/>
  <c r="Q47" i="194"/>
  <c r="P47" i="194"/>
  <c r="H46" i="108" s="1"/>
  <c r="Q46" i="194"/>
  <c r="P46" i="194"/>
  <c r="H45" i="108" s="1"/>
  <c r="Q45" i="194"/>
  <c r="P45" i="194"/>
  <c r="Q44" i="194"/>
  <c r="P44" i="194"/>
  <c r="H43" i="108" s="1"/>
  <c r="Q43" i="194"/>
  <c r="P43" i="194"/>
  <c r="H42" i="108" s="1"/>
  <c r="Q42" i="194"/>
  <c r="P42" i="194"/>
  <c r="Q41" i="194"/>
  <c r="P41" i="194"/>
  <c r="Q40" i="194"/>
  <c r="P40" i="194"/>
  <c r="Q39" i="194"/>
  <c r="P39" i="194"/>
  <c r="Q38" i="194"/>
  <c r="P38" i="194"/>
  <c r="Q37" i="194"/>
  <c r="P37" i="194"/>
  <c r="E36" i="108" s="1"/>
  <c r="Q36" i="194"/>
  <c r="P36" i="194"/>
  <c r="D35" i="108" s="1"/>
  <c r="Q35" i="194"/>
  <c r="P35" i="194"/>
  <c r="G34" i="108" s="1"/>
  <c r="Q34" i="194"/>
  <c r="P34" i="194"/>
  <c r="Q33" i="194"/>
  <c r="P33" i="194"/>
  <c r="H32" i="108" s="1"/>
  <c r="Q32" i="194"/>
  <c r="P32" i="194"/>
  <c r="H31" i="108" s="1"/>
  <c r="Q31" i="194"/>
  <c r="P31" i="194"/>
  <c r="H30" i="108" s="1"/>
  <c r="Q30" i="194"/>
  <c r="P30" i="194"/>
  <c r="Q29" i="194"/>
  <c r="P29" i="194"/>
  <c r="H28" i="108" s="1"/>
  <c r="Q28" i="194"/>
  <c r="P28" i="194"/>
  <c r="E27" i="108" s="1"/>
  <c r="Q27" i="194"/>
  <c r="P27" i="194"/>
  <c r="H26" i="108" s="1"/>
  <c r="Q26" i="194"/>
  <c r="P26" i="194"/>
  <c r="H25" i="108" s="1"/>
  <c r="Q25" i="194"/>
  <c r="P25" i="194"/>
  <c r="H24" i="108" s="1"/>
  <c r="Q24" i="194"/>
  <c r="P24" i="194"/>
  <c r="D23" i="108" s="1"/>
  <c r="Q23" i="194"/>
  <c r="P23" i="194"/>
  <c r="D22" i="108" s="1"/>
  <c r="Q22" i="194"/>
  <c r="P22" i="194"/>
  <c r="H21" i="108" s="1"/>
  <c r="Q21" i="194"/>
  <c r="P21" i="194"/>
  <c r="D20" i="108" s="1"/>
  <c r="P20" i="194"/>
  <c r="E19" i="108" s="1"/>
  <c r="P19" i="194"/>
  <c r="F18" i="108" s="1"/>
  <c r="P18" i="194"/>
  <c r="G17" i="108" s="1"/>
  <c r="P17" i="194"/>
  <c r="H16" i="108" s="1"/>
  <c r="P16" i="194"/>
  <c r="H15" i="108" s="1"/>
  <c r="P15" i="194"/>
  <c r="H14" i="108" s="1"/>
  <c r="P14" i="194"/>
  <c r="H13" i="108" s="1"/>
  <c r="P13" i="194"/>
  <c r="D12" i="108" s="1"/>
  <c r="P12" i="194"/>
  <c r="E11" i="108" s="1"/>
  <c r="P11" i="194"/>
  <c r="F10" i="108" s="1"/>
  <c r="P10" i="194"/>
  <c r="G9" i="108" s="1"/>
  <c r="P9" i="194"/>
  <c r="H8" i="108" s="1"/>
  <c r="E5" i="194"/>
  <c r="S84" i="193"/>
  <c r="R84" i="193"/>
  <c r="Q84" i="193"/>
  <c r="S80" i="193"/>
  <c r="R80" i="193"/>
  <c r="Q80" i="193"/>
  <c r="S71" i="193"/>
  <c r="R71" i="193"/>
  <c r="S67" i="193"/>
  <c r="R67" i="193"/>
  <c r="S63" i="193"/>
  <c r="R63" i="193"/>
  <c r="S59" i="193"/>
  <c r="R59" i="193"/>
  <c r="S55" i="193"/>
  <c r="R55" i="193"/>
  <c r="S51" i="193"/>
  <c r="R51" i="193"/>
  <c r="S42" i="193"/>
  <c r="R42" i="193"/>
  <c r="S38" i="193"/>
  <c r="R38" i="193"/>
  <c r="S34" i="193"/>
  <c r="R34" i="193"/>
  <c r="S24" i="193"/>
  <c r="R24" i="193"/>
  <c r="Q24" i="193"/>
  <c r="M60" i="192"/>
  <c r="J60" i="192"/>
  <c r="M59" i="192"/>
  <c r="J59" i="192"/>
  <c r="M58" i="192"/>
  <c r="J58" i="192"/>
  <c r="M57" i="192"/>
  <c r="J57" i="192"/>
  <c r="M56" i="192"/>
  <c r="J56" i="192"/>
  <c r="M55" i="192"/>
  <c r="J55" i="192"/>
  <c r="M54" i="192"/>
  <c r="J54" i="192"/>
  <c r="M53" i="192"/>
  <c r="J53" i="192"/>
  <c r="M52" i="192"/>
  <c r="J52" i="192"/>
  <c r="J51" i="192"/>
  <c r="M50" i="192"/>
  <c r="J50" i="192"/>
  <c r="M49" i="192"/>
  <c r="J49" i="192"/>
  <c r="M48" i="192"/>
  <c r="J48" i="192"/>
  <c r="M47" i="192"/>
  <c r="J47" i="192"/>
  <c r="M46" i="192"/>
  <c r="J46" i="192"/>
  <c r="M45" i="192"/>
  <c r="J45" i="192"/>
  <c r="S21" i="192"/>
  <c r="F187" i="177" l="1"/>
  <c r="E14" i="168" s="1"/>
  <c r="H14" i="168" s="1"/>
  <c r="DT10" i="201"/>
  <c r="DU11" i="201"/>
  <c r="DU12" i="201"/>
  <c r="DT12" i="201"/>
  <c r="J182" i="201"/>
  <c r="DU13" i="201"/>
  <c r="DT13" i="201"/>
  <c r="DU10" i="201"/>
  <c r="P182" i="201"/>
  <c r="U182" i="201"/>
  <c r="K182" i="201"/>
  <c r="DT9" i="201"/>
  <c r="DT182" i="201" s="1"/>
  <c r="DU9" i="201"/>
  <c r="F185" i="177"/>
  <c r="E12" i="168" s="1"/>
  <c r="I182" i="201"/>
  <c r="D35" i="168"/>
  <c r="G32" i="168"/>
  <c r="G33" i="168" s="1"/>
  <c r="G36" i="168" s="1"/>
  <c r="G43" i="108"/>
  <c r="E115" i="108"/>
  <c r="E23" i="108"/>
  <c r="F35" i="108"/>
  <c r="E22" i="108"/>
  <c r="D25" i="108"/>
  <c r="F27" i="108"/>
  <c r="E34" i="108"/>
  <c r="G77" i="108"/>
  <c r="F90" i="108"/>
  <c r="G31" i="108"/>
  <c r="F74" i="108"/>
  <c r="E98" i="108"/>
  <c r="F98" i="108"/>
  <c r="D26" i="108"/>
  <c r="D21" i="108"/>
  <c r="E26" i="108"/>
  <c r="E82" i="108"/>
  <c r="E85" i="108"/>
  <c r="G85" i="108"/>
  <c r="E21" i="108"/>
  <c r="E69" i="108"/>
  <c r="D61" i="108"/>
  <c r="F51" i="108"/>
  <c r="G83" i="108"/>
  <c r="D115" i="108"/>
  <c r="H9" i="108"/>
  <c r="G10" i="108"/>
  <c r="F11" i="108"/>
  <c r="E12" i="108"/>
  <c r="D13" i="108"/>
  <c r="H17" i="108"/>
  <c r="G18" i="108"/>
  <c r="F19" i="108"/>
  <c r="E20" i="108"/>
  <c r="D40" i="108"/>
  <c r="H40" i="108"/>
  <c r="G40" i="108"/>
  <c r="F40" i="108"/>
  <c r="E40" i="108"/>
  <c r="D48" i="108"/>
  <c r="G48" i="108"/>
  <c r="F48" i="108"/>
  <c r="E48" i="108"/>
  <c r="G60" i="108"/>
  <c r="E60" i="108"/>
  <c r="H60" i="108"/>
  <c r="G68" i="108"/>
  <c r="D68" i="108"/>
  <c r="H68" i="108"/>
  <c r="F68" i="108"/>
  <c r="E80" i="108"/>
  <c r="D80" i="108"/>
  <c r="D88" i="108"/>
  <c r="H88" i="108"/>
  <c r="H104" i="108"/>
  <c r="G104" i="108"/>
  <c r="F104" i="108"/>
  <c r="E128" i="108"/>
  <c r="H128" i="108"/>
  <c r="G128" i="108"/>
  <c r="F128" i="108"/>
  <c r="D128" i="108"/>
  <c r="G140" i="108"/>
  <c r="F140" i="108"/>
  <c r="E140" i="108"/>
  <c r="D140" i="108"/>
  <c r="H140" i="108"/>
  <c r="D148" i="108"/>
  <c r="H148" i="108"/>
  <c r="G148" i="108"/>
  <c r="E148" i="108"/>
  <c r="F148" i="108"/>
  <c r="H10" i="108"/>
  <c r="G11" i="108"/>
  <c r="F12" i="108"/>
  <c r="E13" i="108"/>
  <c r="D14" i="108"/>
  <c r="H18" i="108"/>
  <c r="G19" i="108"/>
  <c r="F20" i="108"/>
  <c r="D24" i="108"/>
  <c r="H80" i="108"/>
  <c r="G88" i="108"/>
  <c r="H11" i="108"/>
  <c r="G12" i="108"/>
  <c r="F13" i="108"/>
  <c r="E14" i="108"/>
  <c r="D15" i="108"/>
  <c r="H19" i="108"/>
  <c r="G20" i="108"/>
  <c r="F21" i="108"/>
  <c r="F22" i="108"/>
  <c r="F23" i="108"/>
  <c r="E24" i="108"/>
  <c r="E25" i="108"/>
  <c r="F26" i="108"/>
  <c r="F34" i="108"/>
  <c r="H48" i="108"/>
  <c r="G51" i="108"/>
  <c r="G61" i="108"/>
  <c r="G71" i="108"/>
  <c r="G74" i="108"/>
  <c r="G79" i="108"/>
  <c r="F82" i="108"/>
  <c r="F87" i="108"/>
  <c r="G90" i="108"/>
  <c r="E95" i="108"/>
  <c r="D124" i="108"/>
  <c r="E133" i="108"/>
  <c r="G112" i="108"/>
  <c r="H112" i="108"/>
  <c r="F112" i="108"/>
  <c r="E112" i="108"/>
  <c r="H37" i="108"/>
  <c r="G37" i="108"/>
  <c r="F37" i="108"/>
  <c r="E37" i="108"/>
  <c r="F49" i="108"/>
  <c r="E49" i="108"/>
  <c r="D49" i="108"/>
  <c r="E57" i="108"/>
  <c r="H57" i="108"/>
  <c r="G57" i="108"/>
  <c r="F57" i="108"/>
  <c r="D57" i="108"/>
  <c r="D65" i="108"/>
  <c r="G65" i="108"/>
  <c r="F65" i="108"/>
  <c r="E65" i="108"/>
  <c r="E73" i="108"/>
  <c r="D73" i="108"/>
  <c r="D81" i="108"/>
  <c r="H81" i="108"/>
  <c r="D89" i="108"/>
  <c r="H89" i="108"/>
  <c r="H97" i="108"/>
  <c r="G97" i="108"/>
  <c r="G105" i="108"/>
  <c r="H105" i="108"/>
  <c r="F105" i="108"/>
  <c r="F113" i="108"/>
  <c r="H113" i="108"/>
  <c r="G113" i="108"/>
  <c r="E113" i="108"/>
  <c r="E121" i="108"/>
  <c r="H121" i="108"/>
  <c r="G121" i="108"/>
  <c r="F121" i="108"/>
  <c r="D121" i="108"/>
  <c r="D129" i="108"/>
  <c r="H129" i="108"/>
  <c r="G129" i="108"/>
  <c r="F129" i="108"/>
  <c r="E129" i="108"/>
  <c r="F137" i="108"/>
  <c r="E137" i="108"/>
  <c r="D137" i="108"/>
  <c r="H137" i="108"/>
  <c r="G137" i="108"/>
  <c r="G145" i="108"/>
  <c r="H145" i="108"/>
  <c r="F145" i="108"/>
  <c r="E145" i="108"/>
  <c r="D145" i="108"/>
  <c r="D8" i="108"/>
  <c r="H12" i="108"/>
  <c r="G13" i="108"/>
  <c r="F14" i="108"/>
  <c r="E15" i="108"/>
  <c r="D16" i="108"/>
  <c r="H20" i="108"/>
  <c r="G21" i="108"/>
  <c r="G22" i="108"/>
  <c r="G23" i="108"/>
  <c r="F24" i="108"/>
  <c r="F25" i="108"/>
  <c r="G26" i="108"/>
  <c r="D36" i="108"/>
  <c r="E84" i="108"/>
  <c r="G87" i="108"/>
  <c r="D97" i="108"/>
  <c r="E105" i="108"/>
  <c r="E107" i="108"/>
  <c r="F124" i="108"/>
  <c r="G28" i="108"/>
  <c r="F28" i="108"/>
  <c r="H52" i="108"/>
  <c r="E52" i="108"/>
  <c r="D52" i="108"/>
  <c r="G76" i="108"/>
  <c r="E76" i="108"/>
  <c r="D76" i="108"/>
  <c r="G92" i="108"/>
  <c r="H92" i="108"/>
  <c r="F92" i="108"/>
  <c r="E92" i="108"/>
  <c r="D92" i="108"/>
  <c r="G116" i="108"/>
  <c r="F116" i="108"/>
  <c r="D116" i="108"/>
  <c r="D136" i="108"/>
  <c r="G136" i="108"/>
  <c r="F136" i="108"/>
  <c r="E136" i="108"/>
  <c r="F29" i="108"/>
  <c r="E29" i="108"/>
  <c r="E33" i="108"/>
  <c r="D33" i="108"/>
  <c r="G41" i="108"/>
  <c r="F41" i="108"/>
  <c r="E41" i="108"/>
  <c r="D41" i="108"/>
  <c r="G45" i="108"/>
  <c r="F45" i="108"/>
  <c r="E45" i="108"/>
  <c r="D45" i="108"/>
  <c r="G53" i="108"/>
  <c r="E53" i="108"/>
  <c r="D53" i="108"/>
  <c r="F61" i="108"/>
  <c r="E61" i="108"/>
  <c r="F69" i="108"/>
  <c r="D69" i="108"/>
  <c r="H69" i="108"/>
  <c r="F77" i="108"/>
  <c r="E77" i="108"/>
  <c r="D77" i="108"/>
  <c r="F85" i="108"/>
  <c r="D85" i="108"/>
  <c r="F93" i="108"/>
  <c r="H93" i="108"/>
  <c r="G93" i="108"/>
  <c r="E93" i="108"/>
  <c r="D93" i="108"/>
  <c r="F101" i="108"/>
  <c r="H101" i="108"/>
  <c r="G101" i="108"/>
  <c r="E101" i="108"/>
  <c r="D101" i="108"/>
  <c r="F109" i="108"/>
  <c r="H109" i="108"/>
  <c r="G109" i="108"/>
  <c r="E109" i="108"/>
  <c r="D109" i="108"/>
  <c r="F117" i="108"/>
  <c r="G117" i="108"/>
  <c r="E117" i="108"/>
  <c r="D117" i="108"/>
  <c r="F125" i="108"/>
  <c r="E125" i="108"/>
  <c r="D125" i="108"/>
  <c r="F133" i="108"/>
  <c r="D133" i="108"/>
  <c r="H133" i="108"/>
  <c r="F141" i="108"/>
  <c r="G141" i="108"/>
  <c r="E141" i="108"/>
  <c r="D141" i="108"/>
  <c r="H149" i="108"/>
  <c r="G149" i="108"/>
  <c r="F149" i="108"/>
  <c r="D149" i="108"/>
  <c r="E149" i="108"/>
  <c r="E8" i="108"/>
  <c r="D9" i="108"/>
  <c r="G14" i="108"/>
  <c r="F15" i="108"/>
  <c r="E16" i="108"/>
  <c r="D17" i="108"/>
  <c r="H22" i="108"/>
  <c r="H23" i="108"/>
  <c r="G24" i="108"/>
  <c r="G25" i="108"/>
  <c r="F33" i="108"/>
  <c r="G42" i="108"/>
  <c r="F50" i="108"/>
  <c r="H53" i="108"/>
  <c r="F73" i="108"/>
  <c r="H76" i="108"/>
  <c r="E81" i="108"/>
  <c r="F84" i="108"/>
  <c r="E89" i="108"/>
  <c r="E97" i="108"/>
  <c r="H141" i="108"/>
  <c r="H44" i="108"/>
  <c r="F44" i="108"/>
  <c r="E44" i="108"/>
  <c r="D44" i="108"/>
  <c r="H96" i="108"/>
  <c r="G96" i="108"/>
  <c r="F120" i="108"/>
  <c r="H120" i="108"/>
  <c r="G120" i="108"/>
  <c r="E120" i="108"/>
  <c r="D120" i="108"/>
  <c r="H144" i="108"/>
  <c r="G144" i="108"/>
  <c r="F144" i="108"/>
  <c r="E144" i="108"/>
  <c r="D144" i="108"/>
  <c r="G30" i="108"/>
  <c r="F30" i="108"/>
  <c r="E30" i="108"/>
  <c r="D30" i="108"/>
  <c r="H38" i="108"/>
  <c r="G38" i="108"/>
  <c r="F38" i="108"/>
  <c r="E38" i="108"/>
  <c r="D38" i="108"/>
  <c r="F46" i="108"/>
  <c r="G46" i="108"/>
  <c r="E46" i="108"/>
  <c r="D46" i="108"/>
  <c r="E54" i="108"/>
  <c r="G54" i="108"/>
  <c r="F54" i="108"/>
  <c r="D54" i="108"/>
  <c r="E62" i="108"/>
  <c r="F62" i="108"/>
  <c r="D62" i="108"/>
  <c r="E70" i="108"/>
  <c r="D70" i="108"/>
  <c r="E78" i="108"/>
  <c r="F78" i="108"/>
  <c r="D78" i="108"/>
  <c r="E86" i="108"/>
  <c r="D86" i="108"/>
  <c r="E94" i="108"/>
  <c r="H94" i="108"/>
  <c r="G94" i="108"/>
  <c r="F94" i="108"/>
  <c r="E102" i="108"/>
  <c r="H102" i="108"/>
  <c r="G102" i="108"/>
  <c r="F102" i="108"/>
  <c r="D102" i="108"/>
  <c r="F114" i="108"/>
  <c r="H114" i="108"/>
  <c r="G114" i="108"/>
  <c r="E122" i="108"/>
  <c r="H122" i="108"/>
  <c r="G122" i="108"/>
  <c r="F122" i="108"/>
  <c r="D130" i="108"/>
  <c r="H130" i="108"/>
  <c r="G130" i="108"/>
  <c r="F130" i="108"/>
  <c r="E130" i="108"/>
  <c r="F138" i="108"/>
  <c r="E138" i="108"/>
  <c r="D138" i="108"/>
  <c r="H138" i="108"/>
  <c r="G138" i="108"/>
  <c r="F146" i="108"/>
  <c r="H146" i="108"/>
  <c r="G146" i="108"/>
  <c r="E146" i="108"/>
  <c r="D146" i="108"/>
  <c r="F8" i="108"/>
  <c r="E9" i="108"/>
  <c r="D10" i="108"/>
  <c r="G15" i="108"/>
  <c r="F16" i="108"/>
  <c r="E17" i="108"/>
  <c r="D18" i="108"/>
  <c r="D29" i="108"/>
  <c r="G33" i="108"/>
  <c r="D60" i="108"/>
  <c r="H65" i="108"/>
  <c r="F70" i="108"/>
  <c r="G73" i="108"/>
  <c r="G78" i="108"/>
  <c r="F81" i="108"/>
  <c r="F86" i="108"/>
  <c r="F89" i="108"/>
  <c r="F97" i="108"/>
  <c r="F99" i="108"/>
  <c r="E114" i="108"/>
  <c r="E116" i="108"/>
  <c r="H36" i="108"/>
  <c r="G36" i="108"/>
  <c r="F36" i="108"/>
  <c r="E64" i="108"/>
  <c r="G64" i="108"/>
  <c r="F64" i="108"/>
  <c r="D64" i="108"/>
  <c r="G100" i="108"/>
  <c r="F100" i="108"/>
  <c r="E100" i="108"/>
  <c r="D100" i="108"/>
  <c r="D34" i="108"/>
  <c r="H34" i="108"/>
  <c r="F42" i="108"/>
  <c r="E42" i="108"/>
  <c r="D42" i="108"/>
  <c r="E50" i="108"/>
  <c r="D50" i="108"/>
  <c r="E58" i="108"/>
  <c r="H58" i="108"/>
  <c r="G58" i="108"/>
  <c r="F58" i="108"/>
  <c r="D58" i="108"/>
  <c r="D66" i="108"/>
  <c r="H66" i="108"/>
  <c r="G66" i="108"/>
  <c r="F66" i="108"/>
  <c r="E66" i="108"/>
  <c r="E74" i="108"/>
  <c r="D74" i="108"/>
  <c r="D82" i="108"/>
  <c r="H82" i="108"/>
  <c r="E90" i="108"/>
  <c r="D90" i="108"/>
  <c r="H98" i="108"/>
  <c r="D98" i="108"/>
  <c r="G106" i="108"/>
  <c r="H106" i="108"/>
  <c r="E110" i="108"/>
  <c r="H110" i="108"/>
  <c r="G110" i="108"/>
  <c r="F110" i="108"/>
  <c r="D110" i="108"/>
  <c r="E118" i="108"/>
  <c r="G118" i="108"/>
  <c r="H118" i="108"/>
  <c r="F118" i="108"/>
  <c r="D118" i="108"/>
  <c r="E126" i="108"/>
  <c r="F126" i="108"/>
  <c r="G126" i="108"/>
  <c r="D126" i="108"/>
  <c r="E134" i="108"/>
  <c r="D134" i="108"/>
  <c r="F134" i="108"/>
  <c r="E142" i="108"/>
  <c r="G142" i="108"/>
  <c r="F142" i="108"/>
  <c r="D142" i="108"/>
  <c r="H142" i="108"/>
  <c r="H150" i="108"/>
  <c r="G150" i="108"/>
  <c r="F150" i="108"/>
  <c r="E150" i="108"/>
  <c r="D150" i="108"/>
  <c r="G8" i="108"/>
  <c r="F9" i="108"/>
  <c r="E10" i="108"/>
  <c r="D11" i="108"/>
  <c r="G16" i="108"/>
  <c r="F17" i="108"/>
  <c r="E18" i="108"/>
  <c r="D19" i="108"/>
  <c r="D28" i="108"/>
  <c r="G29" i="108"/>
  <c r="H33" i="108"/>
  <c r="G44" i="108"/>
  <c r="H50" i="108"/>
  <c r="F52" i="108"/>
  <c r="F60" i="108"/>
  <c r="G62" i="108"/>
  <c r="E68" i="108"/>
  <c r="G70" i="108"/>
  <c r="H73" i="108"/>
  <c r="H78" i="108"/>
  <c r="G81" i="108"/>
  <c r="G86" i="108"/>
  <c r="G89" i="108"/>
  <c r="D96" i="108"/>
  <c r="D104" i="108"/>
  <c r="D106" i="108"/>
  <c r="D112" i="108"/>
  <c r="H116" i="108"/>
  <c r="G134" i="108"/>
  <c r="H136" i="108"/>
  <c r="F32" i="108"/>
  <c r="E32" i="108"/>
  <c r="D32" i="108"/>
  <c r="F56" i="108"/>
  <c r="H56" i="108"/>
  <c r="G56" i="108"/>
  <c r="E56" i="108"/>
  <c r="D56" i="108"/>
  <c r="D72" i="108"/>
  <c r="F72" i="108"/>
  <c r="E72" i="108"/>
  <c r="G84" i="108"/>
  <c r="D84" i="108"/>
  <c r="G108" i="108"/>
  <c r="H108" i="108"/>
  <c r="E108" i="108"/>
  <c r="D108" i="108"/>
  <c r="G124" i="108"/>
  <c r="E124" i="108"/>
  <c r="G132" i="108"/>
  <c r="D132" i="108"/>
  <c r="H132" i="108"/>
  <c r="F132" i="108"/>
  <c r="H27" i="108"/>
  <c r="G27" i="108"/>
  <c r="F31" i="108"/>
  <c r="E31" i="108"/>
  <c r="D31" i="108"/>
  <c r="H35" i="108"/>
  <c r="G35" i="108"/>
  <c r="E39" i="108"/>
  <c r="H39" i="108"/>
  <c r="G39" i="108"/>
  <c r="F39" i="108"/>
  <c r="D39" i="108"/>
  <c r="F43" i="108"/>
  <c r="E43" i="108"/>
  <c r="D43" i="108"/>
  <c r="E47" i="108"/>
  <c r="G47" i="108"/>
  <c r="F47" i="108"/>
  <c r="D47" i="108"/>
  <c r="E51" i="108"/>
  <c r="D51" i="108"/>
  <c r="D55" i="108"/>
  <c r="G55" i="108"/>
  <c r="H55" i="108"/>
  <c r="F55" i="108"/>
  <c r="E55" i="108"/>
  <c r="H59" i="108"/>
  <c r="E59" i="108"/>
  <c r="G59" i="108"/>
  <c r="F59" i="108"/>
  <c r="D63" i="108"/>
  <c r="F63" i="108"/>
  <c r="G63" i="108"/>
  <c r="E63" i="108"/>
  <c r="H67" i="108"/>
  <c r="D67" i="108"/>
  <c r="G67" i="108"/>
  <c r="F67" i="108"/>
  <c r="E67" i="108"/>
  <c r="D71" i="108"/>
  <c r="E71" i="108"/>
  <c r="F71" i="108"/>
  <c r="H75" i="108"/>
  <c r="E75" i="108"/>
  <c r="D75" i="108"/>
  <c r="D79" i="108"/>
  <c r="F79" i="108"/>
  <c r="E79" i="108"/>
  <c r="H83" i="108"/>
  <c r="D83" i="108"/>
  <c r="D87" i="108"/>
  <c r="E87" i="108"/>
  <c r="H91" i="108"/>
  <c r="F91" i="108"/>
  <c r="E91" i="108"/>
  <c r="D91" i="108"/>
  <c r="D95" i="108"/>
  <c r="H95" i="108"/>
  <c r="G95" i="108"/>
  <c r="H99" i="108"/>
  <c r="E99" i="108"/>
  <c r="D99" i="108"/>
  <c r="D103" i="108"/>
  <c r="H103" i="108"/>
  <c r="G103" i="108"/>
  <c r="F103" i="108"/>
  <c r="H107" i="108"/>
  <c r="G107" i="108"/>
  <c r="D107" i="108"/>
  <c r="D111" i="108"/>
  <c r="H111" i="108"/>
  <c r="G111" i="108"/>
  <c r="F111" i="108"/>
  <c r="E111" i="108"/>
  <c r="H115" i="108"/>
  <c r="F115" i="108"/>
  <c r="D119" i="108"/>
  <c r="G119" i="108"/>
  <c r="H119" i="108"/>
  <c r="F119" i="108"/>
  <c r="E119" i="108"/>
  <c r="H123" i="108"/>
  <c r="E123" i="108"/>
  <c r="G123" i="108"/>
  <c r="D127" i="108"/>
  <c r="F127" i="108"/>
  <c r="H127" i="108"/>
  <c r="G127" i="108"/>
  <c r="E127" i="108"/>
  <c r="H131" i="108"/>
  <c r="D131" i="108"/>
  <c r="G131" i="108"/>
  <c r="F131" i="108"/>
  <c r="E131" i="108"/>
  <c r="D135" i="108"/>
  <c r="E135" i="108"/>
  <c r="G135" i="108"/>
  <c r="F135" i="108"/>
  <c r="H139" i="108"/>
  <c r="F139" i="108"/>
  <c r="E139" i="108"/>
  <c r="D139" i="108"/>
  <c r="G139" i="108"/>
  <c r="D143" i="108"/>
  <c r="H143" i="108"/>
  <c r="G143" i="108"/>
  <c r="F143" i="108"/>
  <c r="E143" i="108"/>
  <c r="E147" i="108"/>
  <c r="H147" i="108"/>
  <c r="G147" i="108"/>
  <c r="F147" i="108"/>
  <c r="D147" i="108"/>
  <c r="D27" i="108"/>
  <c r="E28" i="108"/>
  <c r="H29" i="108"/>
  <c r="G32" i="108"/>
  <c r="E35" i="108"/>
  <c r="D37" i="108"/>
  <c r="H41" i="108"/>
  <c r="G49" i="108"/>
  <c r="G52" i="108"/>
  <c r="H62" i="108"/>
  <c r="H70" i="108"/>
  <c r="G72" i="108"/>
  <c r="G75" i="108"/>
  <c r="F80" i="108"/>
  <c r="F83" i="108"/>
  <c r="H86" i="108"/>
  <c r="E88" i="108"/>
  <c r="D94" i="108"/>
  <c r="E96" i="108"/>
  <c r="E104" i="108"/>
  <c r="E106" i="108"/>
  <c r="F123" i="108"/>
  <c r="G125" i="108"/>
  <c r="E132" i="108"/>
  <c r="H134" i="108"/>
  <c r="DU182" i="201" l="1"/>
  <c r="E19" i="168"/>
  <c r="E16" i="168"/>
  <c r="H12" i="168"/>
  <c r="D36" i="168"/>
  <c r="I35" i="108"/>
  <c r="J35" i="108" s="1"/>
  <c r="I34" i="108"/>
  <c r="J34" i="108" s="1"/>
  <c r="I99" i="108"/>
  <c r="J99" i="108" s="1"/>
  <c r="I84" i="108"/>
  <c r="J84" i="108" s="1"/>
  <c r="I112" i="108"/>
  <c r="J112" i="108" s="1"/>
  <c r="I126" i="108"/>
  <c r="J126" i="108" s="1"/>
  <c r="I98" i="108"/>
  <c r="J98" i="108" s="1"/>
  <c r="I138" i="108"/>
  <c r="J138" i="108" s="1"/>
  <c r="I120" i="108"/>
  <c r="J120" i="108" s="1"/>
  <c r="I23" i="108"/>
  <c r="J23" i="108" s="1"/>
  <c r="I101" i="108"/>
  <c r="J101" i="108" s="1"/>
  <c r="I69" i="108"/>
  <c r="J69" i="108" s="1"/>
  <c r="I25" i="108"/>
  <c r="J25" i="108" s="1"/>
  <c r="I37" i="108"/>
  <c r="J37" i="108" s="1"/>
  <c r="I115" i="108"/>
  <c r="J115" i="108" s="1"/>
  <c r="I18" i="108"/>
  <c r="J18" i="108" s="1"/>
  <c r="Q19" i="194" s="1"/>
  <c r="I133" i="108"/>
  <c r="J133" i="108" s="1"/>
  <c r="I61" i="108"/>
  <c r="J61" i="108" s="1"/>
  <c r="I140" i="108"/>
  <c r="J140" i="108" s="1"/>
  <c r="I82" i="108"/>
  <c r="J82" i="108" s="1"/>
  <c r="I114" i="108"/>
  <c r="J114" i="108" s="1"/>
  <c r="I26" i="108"/>
  <c r="J26" i="108" s="1"/>
  <c r="I143" i="108"/>
  <c r="J143" i="108" s="1"/>
  <c r="I71" i="108"/>
  <c r="J71" i="108" s="1"/>
  <c r="I74" i="108"/>
  <c r="J74" i="108" s="1"/>
  <c r="I9" i="108"/>
  <c r="J9" i="108" s="1"/>
  <c r="Q10" i="194" s="1"/>
  <c r="I136" i="108"/>
  <c r="J136" i="108" s="1"/>
  <c r="I20" i="108"/>
  <c r="J20" i="108" s="1"/>
  <c r="I113" i="108"/>
  <c r="J113" i="108" s="1"/>
  <c r="I55" i="108"/>
  <c r="J55" i="108" s="1"/>
  <c r="I86" i="108"/>
  <c r="J86" i="108" s="1"/>
  <c r="I105" i="108"/>
  <c r="J105" i="108" s="1"/>
  <c r="I17" i="108"/>
  <c r="J17" i="108" s="1"/>
  <c r="Q18" i="194" s="1"/>
  <c r="I85" i="108"/>
  <c r="J85" i="108" s="1"/>
  <c r="I52" i="108"/>
  <c r="J52" i="108" s="1"/>
  <c r="I111" i="108"/>
  <c r="J111" i="108" s="1"/>
  <c r="I79" i="108"/>
  <c r="J79" i="108" s="1"/>
  <c r="I59" i="108"/>
  <c r="J59" i="108" s="1"/>
  <c r="I39" i="108"/>
  <c r="J39" i="108" s="1"/>
  <c r="I28" i="108"/>
  <c r="J28" i="108" s="1"/>
  <c r="I78" i="108"/>
  <c r="J78" i="108" s="1"/>
  <c r="I122" i="108"/>
  <c r="J122" i="108" s="1"/>
  <c r="I22" i="108"/>
  <c r="J22" i="108" s="1"/>
  <c r="I148" i="108"/>
  <c r="J148" i="108" s="1"/>
  <c r="I12" i="108"/>
  <c r="J12" i="108" s="1"/>
  <c r="Q13" i="194" s="1"/>
  <c r="I139" i="108"/>
  <c r="J139" i="108" s="1"/>
  <c r="I132" i="108"/>
  <c r="J132" i="108" s="1"/>
  <c r="I90" i="108"/>
  <c r="J90" i="108" s="1"/>
  <c r="I54" i="108"/>
  <c r="J54" i="108" s="1"/>
  <c r="I123" i="108"/>
  <c r="J123" i="108" s="1"/>
  <c r="I21" i="108"/>
  <c r="J21" i="108" s="1"/>
  <c r="I91" i="108"/>
  <c r="J91" i="108" s="1"/>
  <c r="I134" i="108"/>
  <c r="J134" i="108" s="1"/>
  <c r="I10" i="108"/>
  <c r="J10" i="108" s="1"/>
  <c r="Q11" i="194" s="1"/>
  <c r="I46" i="108"/>
  <c r="J46" i="108" s="1"/>
  <c r="I80" i="108"/>
  <c r="J80" i="108" s="1"/>
  <c r="I13" i="108"/>
  <c r="J13" i="108" s="1"/>
  <c r="Q14" i="194" s="1"/>
  <c r="I135" i="108"/>
  <c r="J135" i="108" s="1"/>
  <c r="I103" i="108"/>
  <c r="J103" i="108" s="1"/>
  <c r="I63" i="108"/>
  <c r="J63" i="108" s="1"/>
  <c r="I43" i="108"/>
  <c r="J43" i="108" s="1"/>
  <c r="I11" i="108"/>
  <c r="J11" i="108" s="1"/>
  <c r="Q12" i="194" s="1"/>
  <c r="I60" i="108"/>
  <c r="J60" i="108" s="1"/>
  <c r="I130" i="108"/>
  <c r="J130" i="108" s="1"/>
  <c r="I102" i="108"/>
  <c r="J102" i="108" s="1"/>
  <c r="I62" i="108"/>
  <c r="J62" i="108" s="1"/>
  <c r="I30" i="108"/>
  <c r="J30" i="108" s="1"/>
  <c r="I44" i="108"/>
  <c r="J44" i="108" s="1"/>
  <c r="I117" i="108"/>
  <c r="J117" i="108" s="1"/>
  <c r="I45" i="108"/>
  <c r="J45" i="108" s="1"/>
  <c r="I33" i="108"/>
  <c r="J33" i="108" s="1"/>
  <c r="I116" i="108"/>
  <c r="J116" i="108" s="1"/>
  <c r="I76" i="108"/>
  <c r="J76" i="108" s="1"/>
  <c r="I49" i="108"/>
  <c r="J49" i="108" s="1"/>
  <c r="I15" i="108"/>
  <c r="J15" i="108" s="1"/>
  <c r="Q16" i="194" s="1"/>
  <c r="I40" i="108"/>
  <c r="J40" i="108" s="1"/>
  <c r="I127" i="108"/>
  <c r="J127" i="108" s="1"/>
  <c r="I119" i="108"/>
  <c r="J119" i="108" s="1"/>
  <c r="I107" i="108"/>
  <c r="J107" i="108" s="1"/>
  <c r="I75" i="108"/>
  <c r="J75" i="108" s="1"/>
  <c r="I51" i="108"/>
  <c r="J51" i="108" s="1"/>
  <c r="I31" i="108"/>
  <c r="J31" i="108" s="1"/>
  <c r="I106" i="108"/>
  <c r="J106" i="108" s="1"/>
  <c r="I142" i="108"/>
  <c r="J142" i="108" s="1"/>
  <c r="I110" i="108"/>
  <c r="J110" i="108" s="1"/>
  <c r="I100" i="108"/>
  <c r="J100" i="108" s="1"/>
  <c r="I29" i="108"/>
  <c r="J29" i="108" s="1"/>
  <c r="I146" i="108"/>
  <c r="J146" i="108" s="1"/>
  <c r="I149" i="108"/>
  <c r="J149" i="108" s="1"/>
  <c r="I129" i="108"/>
  <c r="J129" i="108" s="1"/>
  <c r="I89" i="108"/>
  <c r="J89" i="108" s="1"/>
  <c r="I65" i="108"/>
  <c r="J65" i="108" s="1"/>
  <c r="I24" i="108"/>
  <c r="J24" i="108" s="1"/>
  <c r="I92" i="108"/>
  <c r="J92" i="108" s="1"/>
  <c r="I97" i="108"/>
  <c r="J97" i="108" s="1"/>
  <c r="I8" i="108"/>
  <c r="J8" i="108" s="1"/>
  <c r="Q9" i="194" s="1"/>
  <c r="I137" i="108"/>
  <c r="J137" i="108" s="1"/>
  <c r="I121" i="108"/>
  <c r="J121" i="108" s="1"/>
  <c r="I57" i="108"/>
  <c r="J57" i="108" s="1"/>
  <c r="I68" i="108"/>
  <c r="J68" i="108" s="1"/>
  <c r="I48" i="108"/>
  <c r="J48" i="108" s="1"/>
  <c r="I94" i="108"/>
  <c r="J94" i="108" s="1"/>
  <c r="I109" i="108"/>
  <c r="J109" i="108" s="1"/>
  <c r="I41" i="108"/>
  <c r="J41" i="108" s="1"/>
  <c r="I145" i="108"/>
  <c r="J145" i="108" s="1"/>
  <c r="I81" i="108"/>
  <c r="J81" i="108" s="1"/>
  <c r="I124" i="108"/>
  <c r="J124" i="108" s="1"/>
  <c r="I104" i="108"/>
  <c r="J104" i="108" s="1"/>
  <c r="I96" i="108"/>
  <c r="J96" i="108" s="1"/>
  <c r="I150" i="108"/>
  <c r="J150" i="108" s="1"/>
  <c r="I144" i="108"/>
  <c r="J144" i="108" s="1"/>
  <c r="I27" i="108"/>
  <c r="J27" i="108" s="1"/>
  <c r="I83" i="108"/>
  <c r="J83" i="108" s="1"/>
  <c r="I108" i="108"/>
  <c r="J108" i="108" s="1"/>
  <c r="I72" i="108"/>
  <c r="J72" i="108" s="1"/>
  <c r="I118" i="108"/>
  <c r="J118" i="108" s="1"/>
  <c r="I66" i="108"/>
  <c r="J66" i="108" s="1"/>
  <c r="I42" i="108"/>
  <c r="J42" i="108" s="1"/>
  <c r="I125" i="108"/>
  <c r="J125" i="108" s="1"/>
  <c r="I77" i="108"/>
  <c r="J77" i="108" s="1"/>
  <c r="I53" i="108"/>
  <c r="J53" i="108" s="1"/>
  <c r="I73" i="108"/>
  <c r="J73" i="108" s="1"/>
  <c r="I128" i="108"/>
  <c r="J128" i="108" s="1"/>
  <c r="I67" i="108"/>
  <c r="J67" i="108" s="1"/>
  <c r="I32" i="108"/>
  <c r="J32" i="108" s="1"/>
  <c r="I50" i="108"/>
  <c r="J50" i="108" s="1"/>
  <c r="I38" i="108"/>
  <c r="J38" i="108" s="1"/>
  <c r="I131" i="108"/>
  <c r="J131" i="108" s="1"/>
  <c r="I87" i="108"/>
  <c r="J87" i="108" s="1"/>
  <c r="I47" i="108"/>
  <c r="J47" i="108" s="1"/>
  <c r="I19" i="108"/>
  <c r="J19" i="108" s="1"/>
  <c r="Q20" i="194" s="1"/>
  <c r="I147" i="108"/>
  <c r="J147" i="108" s="1"/>
  <c r="I95" i="108"/>
  <c r="J95" i="108" s="1"/>
  <c r="I56" i="108"/>
  <c r="J56" i="108" s="1"/>
  <c r="I58" i="108"/>
  <c r="J58" i="108" s="1"/>
  <c r="I64" i="108"/>
  <c r="J64" i="108" s="1"/>
  <c r="I70" i="108"/>
  <c r="J70" i="108" s="1"/>
  <c r="I141" i="108"/>
  <c r="J141" i="108" s="1"/>
  <c r="I93" i="108"/>
  <c r="J93" i="108" s="1"/>
  <c r="I36" i="108"/>
  <c r="J36" i="108" s="1"/>
  <c r="I16" i="108"/>
  <c r="J16" i="108" s="1"/>
  <c r="Q17" i="194" s="1"/>
  <c r="I14" i="108"/>
  <c r="J14" i="108" s="1"/>
  <c r="Q15" i="194" s="1"/>
  <c r="I88" i="108"/>
  <c r="J88" i="108" s="1"/>
  <c r="H16" i="168" l="1"/>
  <c r="E18" i="168"/>
  <c r="E32" i="168"/>
  <c r="H19" i="168"/>
  <c r="E35" i="168"/>
  <c r="E31" i="168" l="1"/>
  <c r="I18" i="168" a="1"/>
  <c r="I18" i="168" s="1"/>
  <c r="D29" i="196"/>
  <c r="H18" i="168"/>
  <c r="H35" i="168"/>
  <c r="E33" i="168"/>
  <c r="H33" i="168" s="1"/>
  <c r="H32" i="168"/>
  <c r="G22" i="200" l="1"/>
  <c r="H31" i="168"/>
  <c r="E34" i="168"/>
  <c r="H34" i="168" s="1"/>
  <c r="G21" i="200" s="1"/>
  <c r="E36" i="168" l="1"/>
  <c r="H36" i="168"/>
  <c r="G24" i="200" s="1"/>
  <c r="G31" i="200" s="1"/>
  <c r="G27" i="20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tc={DB65FE33-DD68-47DD-A7CF-98D37565CD0F}</author>
  </authors>
  <commentList>
    <comment ref="J5" authorId="0" shapeId="0" xr:uid="{DB65FE33-DD68-47DD-A7CF-98D37565CD0F}">
      <text>
        <t>[Threaded comment]
Your version of Excel allows you to read this threaded comment; however, any edits to it will get removed if the file is opened in a newer version of Excel. Learn more: https://go.microsoft.com/fwlink/?linkid=870924
Comment:
    Hva er denne kolonnen?</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<sst xmlns="http://schemas.openxmlformats.org/spreadsheetml/2006/main" count="524" uniqueCount="251">
  <si>
    <t>Lønnskostnader for kommunale tjenester i hjemmet</t>
  </si>
  <si>
    <t>Gjennomsnittlig timekostnad for pleier eks. mva</t>
  </si>
  <si>
    <t xml:space="preserve">Legg inn gjennomsnittlig timeslønn for pleiere som arbeider i tjenesten. Husk å inkludere alle relevante kostnader, som arbeidsgiveravgift, feriepenger og andre lovpålagte tillegg gjennom en påslagsfaktor.
Spør HR eller økonomiavdelingen for oppdatert lønnsnivå og påslagsfaktor.
</t>
  </si>
  <si>
    <t>Påslag for innetid, utgifter knyttet til kjøring osv.</t>
  </si>
  <si>
    <t>For å få et realistisk estimat av timeskostnaden for pleier må det tas hensyn til at ikke 100% av arbeidstid utnyttes til tjenestelevering.</t>
  </si>
  <si>
    <t>Total timeskostnad pleier eks. mva</t>
  </si>
  <si>
    <t xml:space="preserve">Automatisk beregnet verdi basert på tidligere registrerte tall. </t>
  </si>
  <si>
    <r>
      <t>Pris per besøk - ISF</t>
    </r>
    <r>
      <rPr>
        <sz val="14"/>
        <rFont val="Arial"/>
        <family val="2"/>
      </rPr>
      <t xml:space="preserve"> (innsatsstyrt finansiering)</t>
    </r>
    <r>
      <rPr>
        <b/>
        <sz val="14"/>
        <rFont val="Arial"/>
        <family val="2"/>
      </rPr>
      <t xml:space="preserve"> eks. mva</t>
    </r>
  </si>
  <si>
    <t xml:space="preserve">ISF gjelder kun spesialisthelsetjenesten og er kun relevant hvis dere beregner endringer i sykehusdøgn. 
Kommuner som ikke inkluderer sykehusaktivitet setter 0 eller lar feltet stå tomt. </t>
  </si>
  <si>
    <t>Kostnader for oppholdsdøgn</t>
  </si>
  <si>
    <t>Gjennomsnittlig kostnad per døgn kommunalt korttidsopphold eks. mva</t>
  </si>
  <si>
    <t>Slik kan dere finner tallet: 
Be økonomi/regnskap om siste års nøkkeltall for korttidsplasser.</t>
  </si>
  <si>
    <r>
      <t xml:space="preserve">Gjennomsnittlig kostnad per døgn sykehusopphold eks. mva </t>
    </r>
    <r>
      <rPr>
        <sz val="14"/>
        <rFont val="Arial"/>
        <family val="2"/>
      </rPr>
      <t>(gjelder kun sykehusopphold i spesialisthelsetjenesten)</t>
    </r>
  </si>
  <si>
    <t>Slik kan dere finne tallet: 
Sykehusets økonomi/controlling, KPP-tall (kostnad per pasient) eller SAMDATA/KPP-rapporter.</t>
  </si>
  <si>
    <t>Utstyrsliste</t>
  </si>
  <si>
    <t>Type utstyr / teknologi</t>
  </si>
  <si>
    <t>Innkjøpspris</t>
  </si>
  <si>
    <t>Lisens per måned</t>
  </si>
  <si>
    <t>Estimert levetid (år)</t>
  </si>
  <si>
    <t>Estimert månedlig kostnad</t>
  </si>
  <si>
    <t>Estimert kostnad per måling</t>
  </si>
  <si>
    <t>Pulsoksymeter</t>
  </si>
  <si>
    <t>Termometer</t>
  </si>
  <si>
    <t>Vekt</t>
  </si>
  <si>
    <t>Blodtrykksapparat</t>
  </si>
  <si>
    <t>Blodsukkerapparat</t>
  </si>
  <si>
    <t>Nettbrett</t>
  </si>
  <si>
    <t>Insulinmål</t>
  </si>
  <si>
    <t>Investeringskostnader</t>
  </si>
  <si>
    <t>Her legges inn alle engangskostnader for investering i DHO</t>
  </si>
  <si>
    <t>Opplæringskostnad</t>
  </si>
  <si>
    <t>Kostnader tilknyttet opplæring av helsepersonell i DHO, eksempelvis kurs/opplæring ved oppstart. 
Kan beregnes som timer knyttet til opplæring x timesats + evt. pris for leverandørkurs</t>
  </si>
  <si>
    <t>Programvare DHO</t>
  </si>
  <si>
    <t>Etableringskostnad for programvare for DHO (engangsinvestering, engangslisens, implementering)</t>
  </si>
  <si>
    <t>Øvrige investeringskostnader</t>
  </si>
  <si>
    <t>Har dere noen øvrige inveseringskostnader som ikke er registrert kan de legges inn her. 
Ekskludert software og utstyr ettersom det allerede er registrert.</t>
  </si>
  <si>
    <t>Per år</t>
  </si>
  <si>
    <t>Per måned</t>
  </si>
  <si>
    <t>Per måling</t>
  </si>
  <si>
    <t>Totale investeringskostnader</t>
  </si>
  <si>
    <t xml:space="preserve">Automatisk beregnet verdi basert på tidligere registrerte tall. Kan ikke redigeres. </t>
  </si>
  <si>
    <t xml:space="preserve"> Lønnskostnader</t>
  </si>
  <si>
    <t>Her legges inn alle lønnskostnader tilknyttet drift av DHO (inklusiv sosiale kostnader)</t>
  </si>
  <si>
    <t>Lønn helsepersonell i oppfølgingstjeneste/responstjeneste</t>
  </si>
  <si>
    <t>Lønn personale som arbeider med administrasjon</t>
  </si>
  <si>
    <t>For eksempel IKT, tekniske tjenester, arkiv, HR, økonomi etc.</t>
  </si>
  <si>
    <t>Øvrige lønnsskostnader (ved behov)</t>
  </si>
  <si>
    <t>Andre driftskostnader</t>
  </si>
  <si>
    <t>Her legges inn alle andre relevante driftskostnader for å kunne tilby DHO.</t>
  </si>
  <si>
    <t>Transportutgifter tilknyttet DHO</t>
  </si>
  <si>
    <t>Summen av kostnader for transport, f.eks. parkering, drivstoff, bompenger, leiebil og kjøregodtgjørelse. Timekostnader skal ikke medregnes.</t>
  </si>
  <si>
    <t>Løpende kostnader (support og tjenesteavtaler)</t>
  </si>
  <si>
    <t xml:space="preserve">Årlige løpende kostnader for leverandørsupport og evnetuelle tjenesteavtaler knyttet til DHO. 
Ikke inkluder lisens for utstyr oppgitt i utstyrslisten. 
F.eks. Telefonsupport fra leverandør, fysisk support/vedlikehold, egne tjenesteavtaler </t>
  </si>
  <si>
    <t>Driftskostnader for programvare</t>
  </si>
  <si>
    <t>Årlige kostnader for programvare brukt i oppfølging/responstjeneste. Ikke inkluder lisens for utstyr oppgitt i utstyrslisten</t>
  </si>
  <si>
    <t>Kostnader knyttet til leie av lokaler og ev. andre fasiliteter</t>
  </si>
  <si>
    <t>Kostnader knyttet til service og vedlikehold av utstyr og bygg</t>
  </si>
  <si>
    <t>Ikke medregnet software</t>
  </si>
  <si>
    <t>Øvrige driftskostnader</t>
  </si>
  <si>
    <t>Eventuelle driftskostnader som ikke er registrert allerede.</t>
  </si>
  <si>
    <t>Totale kostnader</t>
  </si>
  <si>
    <t xml:space="preserve">Regnes automatisk basert på tidligere inndata. Kan ikke redigeres. </t>
  </si>
  <si>
    <t>Totale andre driftskostnader</t>
  </si>
  <si>
    <t>Totale driftskostnader</t>
  </si>
  <si>
    <t>Lønnskostnader + andre driftskostnader</t>
  </si>
  <si>
    <t>Antall brukere registrert:</t>
  </si>
  <si>
    <t>Brukerens 
ID-nr i fagsystem</t>
  </si>
  <si>
    <t>Sted</t>
  </si>
  <si>
    <t>Kjønn</t>
  </si>
  <si>
    <r>
      <t xml:space="preserve">Fødselsår
</t>
    </r>
    <r>
      <rPr>
        <sz val="16"/>
        <color theme="1" tint="0.14999847407452621"/>
        <rFont val="Arial"/>
        <family val="2"/>
      </rPr>
      <t>(ÅÅÅÅ)</t>
    </r>
  </si>
  <si>
    <r>
      <t>Dato for tildeling av tjeneste</t>
    </r>
    <r>
      <rPr>
        <sz val="16"/>
        <color theme="1" tint="0.14999847407452621"/>
        <rFont val="Arial"/>
        <family val="2"/>
      </rPr>
      <t xml:space="preserve"> (DD.MM.ÅÅÅÅ)</t>
    </r>
  </si>
  <si>
    <r>
      <t xml:space="preserve">Reisetid i minutter </t>
    </r>
    <r>
      <rPr>
        <sz val="16"/>
        <color theme="1" tint="0.14999847407452621"/>
        <rFont val="Arial"/>
        <family val="2"/>
      </rPr>
      <t>(tur/retur)</t>
    </r>
  </si>
  <si>
    <t>Diagnose(r)</t>
  </si>
  <si>
    <r>
      <t xml:space="preserve">Tildelt teknologi
</t>
    </r>
    <r>
      <rPr>
        <sz val="16"/>
        <color theme="1" tint="0.14999847407452621"/>
        <rFont val="Arial"/>
        <family val="2"/>
      </rPr>
      <t>(1)</t>
    </r>
  </si>
  <si>
    <r>
      <t xml:space="preserve">Tidelt teknologi
</t>
    </r>
    <r>
      <rPr>
        <sz val="16"/>
        <color theme="1" tint="0.14999847407452621"/>
        <rFont val="Arial"/>
        <family val="2"/>
      </rPr>
      <t xml:space="preserve"> (2)</t>
    </r>
  </si>
  <si>
    <r>
      <t xml:space="preserve">Tidelt teknologi
</t>
    </r>
    <r>
      <rPr>
        <sz val="16"/>
        <color theme="1" tint="0.14999847407452621"/>
        <rFont val="Arial"/>
        <family val="2"/>
      </rPr>
      <t xml:space="preserve"> (3)</t>
    </r>
  </si>
  <si>
    <r>
      <t xml:space="preserve">Tidelt teknologi
</t>
    </r>
    <r>
      <rPr>
        <sz val="16"/>
        <color theme="1" tint="0.14999847407452621"/>
        <rFont val="Arial"/>
        <family val="2"/>
      </rPr>
      <t xml:space="preserve"> (4)</t>
    </r>
  </si>
  <si>
    <r>
      <t xml:space="preserve">Tidelt teknologi
</t>
    </r>
    <r>
      <rPr>
        <sz val="16"/>
        <color theme="1" tint="0.14999847407452621"/>
        <rFont val="Arial"/>
        <family val="2"/>
      </rPr>
      <t xml:space="preserve"> (5)</t>
    </r>
  </si>
  <si>
    <t xml:space="preserve">
Dato for avsluttet tjeneste (DD.MM.ÅÅÅÅ)</t>
  </si>
  <si>
    <t>Antall måneder med utstyr</t>
  </si>
  <si>
    <t>Total teknologikostnad per bruker</t>
  </si>
  <si>
    <t>Midtbyen</t>
  </si>
  <si>
    <t>Kvinne</t>
  </si>
  <si>
    <t>Diabetes</t>
  </si>
  <si>
    <t>Mann</t>
  </si>
  <si>
    <t>Annet</t>
  </si>
  <si>
    <t>Byåsen</t>
  </si>
  <si>
    <t>KOLS</t>
  </si>
  <si>
    <t>Leangen</t>
  </si>
  <si>
    <t>Andre/vil ikke oppgi</t>
  </si>
  <si>
    <t>Månedlig lisens</t>
  </si>
  <si>
    <t>Insulinmåler</t>
  </si>
  <si>
    <t>Hjertesvikt</t>
  </si>
  <si>
    <t>Ila</t>
  </si>
  <si>
    <t>Ernæring</t>
  </si>
  <si>
    <r>
      <rPr>
        <b/>
        <sz val="14"/>
        <color theme="1"/>
        <rFont val="Arial"/>
        <family val="2"/>
      </rPr>
      <t>Nullpunkt</t>
    </r>
    <r>
      <rPr>
        <sz val="14"/>
        <color theme="1"/>
        <rFont val="Arial"/>
        <family val="2"/>
      </rPr>
      <t>: 
Antall måneder før oppstart av DHO</t>
    </r>
  </si>
  <si>
    <r>
      <rPr>
        <b/>
        <sz val="14"/>
        <color theme="1"/>
        <rFont val="Arial"/>
        <family val="2"/>
      </rPr>
      <t xml:space="preserve">Måleintervall:
</t>
    </r>
    <r>
      <rPr>
        <sz val="14"/>
        <color theme="1"/>
        <rFont val="Arial"/>
        <family val="2"/>
      </rPr>
      <t xml:space="preserve"> Antall måneder mellom hver måling</t>
    </r>
  </si>
  <si>
    <r>
      <t xml:space="preserve">Brukerinformasjon
</t>
    </r>
    <r>
      <rPr>
        <i/>
        <sz val="14"/>
        <color theme="0"/>
        <rFont val="Arial"/>
        <family val="2"/>
      </rPr>
      <t>Hentes automatisk fra Brukerregistrering-arket</t>
    </r>
  </si>
  <si>
    <t>Nullpunktsmåling</t>
  </si>
  <si>
    <t>Måling 1</t>
  </si>
  <si>
    <t>Måling 2</t>
  </si>
  <si>
    <t>Ta bort / Hide?</t>
  </si>
  <si>
    <t>Måling 3</t>
  </si>
  <si>
    <t xml:space="preserve">Måling 4 </t>
  </si>
  <si>
    <t>Oppstartdato</t>
  </si>
  <si>
    <t>Avsluttet (ja/nei)</t>
  </si>
  <si>
    <t>Rekrutterings-diagnose</t>
  </si>
  <si>
    <t>Dato (DD.MM.ÅÅÅÅ)</t>
  </si>
  <si>
    <t>Antall besøk helsetjenester i hjemmet per måned</t>
  </si>
  <si>
    <t>Antall forbrukte minutter på helsetjenester i hjemmet per måned (eks. kjøring)</t>
  </si>
  <si>
    <t>Antall døgn på korttidsopphold/ ØHD per måned</t>
  </si>
  <si>
    <t>Antall døgn på sykehus per måned</t>
  </si>
  <si>
    <t>Måneder siden oppstart</t>
  </si>
  <si>
    <t>Antall forbrukte minutter på helsetjenester i hjemmet per måned eks. kjøring</t>
  </si>
  <si>
    <t>Antall forbrukte minutter på DHO i måneden</t>
  </si>
  <si>
    <t>Antatt antall besøk uten digital hjemmeoppfølging</t>
  </si>
  <si>
    <t>Antatt tidsbruk per måned uten digital hjemmeoppfølging</t>
  </si>
  <si>
    <t>Antatt antall døgn på korttidsopphold/ ØHD per måned uten digital hjemmeoppfølging</t>
  </si>
  <si>
    <t>Antatt antall døgn på sykehus per måned uten digital hjemmeoppfølging</t>
  </si>
  <si>
    <r>
      <rPr>
        <b/>
        <sz val="12"/>
        <color theme="1"/>
        <rFont val="Arial"/>
        <family val="2"/>
      </rPr>
      <t>Dato</t>
    </r>
    <r>
      <rPr>
        <sz val="12"/>
        <color theme="1"/>
        <rFont val="Arial"/>
        <family val="2"/>
      </rPr>
      <t xml:space="preserve"> (DD.MM.ÅÅÅÅ)</t>
    </r>
  </si>
  <si>
    <t>Sum</t>
  </si>
  <si>
    <t>Antall brukere</t>
  </si>
  <si>
    <t>Relativ nullpunkt</t>
  </si>
  <si>
    <t>Antall målinger gjennomført</t>
  </si>
  <si>
    <r>
      <rPr>
        <b/>
        <sz val="11"/>
        <color theme="1"/>
        <rFont val="Calibri"/>
        <family val="2"/>
        <scheme val="minor"/>
      </rPr>
      <t xml:space="preserve">Tips! </t>
    </r>
    <r>
      <rPr>
        <sz val="11"/>
        <color theme="1"/>
        <rFont val="Calibri"/>
        <family val="2"/>
        <scheme val="minor"/>
      </rPr>
      <t xml:space="preserve">Klikk på cellene under for mer informasjon om hver tekstfelt </t>
    </r>
  </si>
  <si>
    <t>Trykk på tekstfeltene under for nærmere beskrivelser</t>
  </si>
  <si>
    <t>Nullpunkt</t>
  </si>
  <si>
    <t>Måling 4</t>
  </si>
  <si>
    <t>Totalt for hele perioden</t>
  </si>
  <si>
    <t xml:space="preserve">Totalt antall besøk av helsetjenester i hjemmet </t>
  </si>
  <si>
    <t>Totalt antall forbrukte minutter på helsetjenester i hjemmet (eks kjøring)</t>
  </si>
  <si>
    <t xml:space="preserve">Gjennomsnittlig antall minutter per bruker for helsetjenester i hjemmet </t>
  </si>
  <si>
    <t>&lt;rel nullpunkt antall forbrukte minutter på helsetjenester i hjemmet&gt;</t>
  </si>
  <si>
    <t>Totalt antall forbrukte minutter til kjøring</t>
  </si>
  <si>
    <t xml:space="preserve">Totalt antall forbrukte minutter på DHO </t>
  </si>
  <si>
    <t>&lt;rel nullpunkt forbrukte minutter til kjøring&gt;</t>
  </si>
  <si>
    <t>&lt;rel nullpunkt  antall besøk helsetjenester i hjemmet&gt;</t>
  </si>
  <si>
    <t>Totalte kostnader til kjøring ifm helsejenester i hjemmet</t>
  </si>
  <si>
    <t>Totale kostnader for helsetjenester i hjemmet</t>
  </si>
  <si>
    <r>
      <t>Totale kostnader for helsetjenester i hjemmet</t>
    </r>
    <r>
      <rPr>
        <i/>
        <sz val="14"/>
        <rFont val="Arial"/>
        <family val="2"/>
      </rPr>
      <t xml:space="preserve"> (inkl kjøring)</t>
    </r>
  </si>
  <si>
    <r>
      <t xml:space="preserve">Endring i kostnader for helsetjenester i hjemmet </t>
    </r>
    <r>
      <rPr>
        <i/>
        <sz val="14"/>
        <rFont val="Arial"/>
        <family val="2"/>
      </rPr>
      <t>(inkl kjøring)</t>
    </r>
  </si>
  <si>
    <t>Totalt antall døgn på korttids-
opphold / ØHD</t>
  </si>
  <si>
    <t>&lt;rel nullpunkt antall døgn på korttidsopphold/ ØHD&gt;</t>
  </si>
  <si>
    <t>Totale kostnader for korttids-
opphold / ØHD</t>
  </si>
  <si>
    <t>Endring i kostnader for korttidsopphold / ØHD</t>
  </si>
  <si>
    <t>Totalt antall døgn på 
sykehus</t>
  </si>
  <si>
    <t>&lt;rel nullpunkt antall døgn på sykeshus&gt;</t>
  </si>
  <si>
    <t>Totale kostnader for sykehusopphold</t>
  </si>
  <si>
    <t>Endring i kostnader 
for sykehusopphold</t>
  </si>
  <si>
    <r>
      <t>Totale kostnader</t>
    </r>
    <r>
      <rPr>
        <i/>
        <sz val="14"/>
        <rFont val="Arial"/>
        <family val="2"/>
      </rPr>
      <t xml:space="preserve"> (helsetjenester i hjemmet inkl kjøring +oppholdsdøgn på sykehus og korttidsopphold)</t>
    </r>
  </si>
  <si>
    <r>
      <t>Total endring i kostnader</t>
    </r>
    <r>
      <rPr>
        <i/>
        <sz val="14"/>
        <rFont val="Arial"/>
        <family val="2"/>
      </rPr>
      <t xml:space="preserve"> (helsetjenester i hjemmet inkl kjøring + oppholdsdøgn)</t>
    </r>
  </si>
  <si>
    <t>Bruttogevinst</t>
  </si>
  <si>
    <t>Driftskostnader</t>
  </si>
  <si>
    <t>Nettogevinst</t>
  </si>
  <si>
    <t>Nøkkeltall</t>
  </si>
  <si>
    <t>Antall tjenestemottakere</t>
  </si>
  <si>
    <t>Antall måneder siden nullpunkt</t>
  </si>
  <si>
    <t>Totale kostnader for innføring av DHO for gjennomførte målinger</t>
  </si>
  <si>
    <t>Eksempel: Gevinster omregnet til kapasitet</t>
  </si>
  <si>
    <t>Årsverk (FTE 35,5 t)</t>
  </si>
  <si>
    <t>Gjennomsnittlig årslønn sykepleier 100%</t>
  </si>
  <si>
    <t>Bruker 1,37 som påslagsfaktor for tillegg, feriepenger, arbeidsgiveravgift og pensjon</t>
  </si>
  <si>
    <t>Flere tilgjengelige timer per år</t>
  </si>
  <si>
    <t>En endringslogg er en oversikt over alle endringer, oppdateringer eller korrigeringer som er gjort i gevinstverktøyet. Endringsloggen fungerer som en historisk dokumentasjon som gjør det mulig for brukere å spore utviklingen og vedlikeholdet av systemet over tid.</t>
  </si>
  <si>
    <t>Revisjonsdato</t>
  </si>
  <si>
    <t>Oversikt over endringen</t>
  </si>
  <si>
    <t>Personen som sto for endringen</t>
  </si>
  <si>
    <t>• Oppdatert datavalidering for påslag ved innetid slik at korrekt prosent nå beregnes automatisk (celle S16, arkfane 02)
• Rettet feil i pivottabell (støttear-innsikt) som hindret automatisk oppdatering av kakediagrammer
• Korrigert valideringsfeil i Måling 4 knyttet til dato (arkfane 04, kolonne AR)
• Implementert automatisk beregning av antall måneder i manglende celle for Måling 3 (celle AH19, arkfane 04).</t>
  </si>
  <si>
    <t>Nadia Ravlo</t>
  </si>
  <si>
    <r>
      <t xml:space="preserve">Fjernet en feil som gjorde at excel-filen var unødvendig stor. Under  "04 Brukerregistrering" og A1:AB1048465. Selv om de fleste radene her fremstår tomme har de formatering som ligger og laster i bakgrunnen. Disse bør </t>
    </r>
    <r>
      <rPr>
        <b/>
        <sz val="11"/>
        <color theme="1"/>
        <rFont val="Calibri"/>
        <family val="2"/>
        <scheme val="minor"/>
      </rPr>
      <t>slettes</t>
    </r>
    <r>
      <rPr>
        <sz val="11"/>
        <color theme="1"/>
        <rFont val="Calibri"/>
        <family val="2"/>
        <scheme val="minor"/>
      </rPr>
      <t xml:space="preserve"> fra og med rad 400 og ut. </t>
    </r>
  </si>
  <si>
    <t xml:space="preserve"> </t>
  </si>
  <si>
    <t>Tiltaksgruppen/kontrollgruppen</t>
  </si>
  <si>
    <t>Rekrutteringskanal</t>
  </si>
  <si>
    <t>Rekrutteringsdiagnose</t>
  </si>
  <si>
    <t>Teknologi og kostnader</t>
  </si>
  <si>
    <t>Tiltak</t>
  </si>
  <si>
    <t>Fastlege</t>
  </si>
  <si>
    <t>Kontroll</t>
  </si>
  <si>
    <t>Sykehus</t>
  </si>
  <si>
    <t>Hjemmetjeneste/hjemmesykepleie</t>
  </si>
  <si>
    <t>Selvrekruttering</t>
  </si>
  <si>
    <t>Bestillerkontor</t>
  </si>
  <si>
    <t>Psykisk sykdom</t>
  </si>
  <si>
    <t>Primærhelseteam (PHT)</t>
  </si>
  <si>
    <t>Kreft</t>
  </si>
  <si>
    <t>Avsluttet deltakelse</t>
  </si>
  <si>
    <t>Årsak til avsluttet deltakelse</t>
  </si>
  <si>
    <t>Ja</t>
  </si>
  <si>
    <t>Har deltatt i 18 måneder (fullført oppfølgingsperiode)</t>
  </si>
  <si>
    <t>Nei</t>
  </si>
  <si>
    <t>Teknologien var for krevende</t>
  </si>
  <si>
    <t>Ønsket ikke lenger å motta avstandsoppfølging</t>
  </si>
  <si>
    <t>Forverring av helsetilstand</t>
  </si>
  <si>
    <t>Modell for gevinstberegning</t>
  </si>
  <si>
    <t>Brukeropplevelse</t>
  </si>
  <si>
    <t>Død</t>
  </si>
  <si>
    <t>Beregnes mot nullpunkt</t>
  </si>
  <si>
    <t>Beregnes mot antatt forbruk</t>
  </si>
  <si>
    <t>Status samtykke</t>
  </si>
  <si>
    <t>Har ikke trukket samtykke. Kan motta spørreskjema og innhente registerdata til prosjektslutt</t>
  </si>
  <si>
    <t>Har ikke trukket samtykke. Kan ikke motta spørreskjema, men kan innhente registerdata til prosjektslutt</t>
  </si>
  <si>
    <t>Har trukket samtykke, behold innsamlet data. Kan ikke motta spørreskjema eller innhente nye registerdata</t>
  </si>
  <si>
    <t>Har trukket samtykke, slett alle innsamlede data</t>
  </si>
  <si>
    <t>ID-nr i fagsystem</t>
  </si>
  <si>
    <t>Kostnad teknologi (1)</t>
  </si>
  <si>
    <t>Kostnad teknologi (2)</t>
  </si>
  <si>
    <t>Kostnad teknologi (3)</t>
  </si>
  <si>
    <t>Kostnad teknologi (4)</t>
  </si>
  <si>
    <t>Kostnad teknologi (5)</t>
  </si>
  <si>
    <t>Totale kostnader per bruker</t>
  </si>
  <si>
    <t>Totale kostnader tiltaksgruppe</t>
  </si>
  <si>
    <t>Dato for tildeling av tjeneste (DD.MM.ÅÅÅÅ)</t>
  </si>
  <si>
    <t>Antall minutter til kjøring</t>
  </si>
  <si>
    <t>Relativt nullpunkt</t>
  </si>
  <si>
    <t>Måling 5</t>
  </si>
  <si>
    <t>Måling 6</t>
  </si>
  <si>
    <t>Måling 7</t>
  </si>
  <si>
    <t>Måling 8</t>
  </si>
  <si>
    <t>Måling 9</t>
  </si>
  <si>
    <t>Måling 10</t>
  </si>
  <si>
    <t>Måling 11</t>
  </si>
  <si>
    <t>Måling 12</t>
  </si>
  <si>
    <t>Måling 13</t>
  </si>
  <si>
    <t>Måling 14</t>
  </si>
  <si>
    <t>Måling 15</t>
  </si>
  <si>
    <t>Måling 16</t>
  </si>
  <si>
    <t>Måling 17</t>
  </si>
  <si>
    <t>Måling 18</t>
  </si>
  <si>
    <t>Måling 19</t>
  </si>
  <si>
    <t>Måling 20</t>
  </si>
  <si>
    <t>Måling 21</t>
  </si>
  <si>
    <t>Måling 22</t>
  </si>
  <si>
    <t>Måling 23</t>
  </si>
  <si>
    <t>Måling 24</t>
  </si>
  <si>
    <t>Total gevinst per bruker</t>
  </si>
  <si>
    <t>Gevinst ISF</t>
  </si>
  <si>
    <t>Gevinst helsetjenester i hjemmet</t>
  </si>
  <si>
    <t>Gevinst kjøring</t>
  </si>
  <si>
    <t>Gevinst sykehusopphold</t>
  </si>
  <si>
    <t>Gevinst korttidsopphold/ ØHD</t>
  </si>
  <si>
    <t>Støtteark til figurer på innsikt og nøkkeltall</t>
  </si>
  <si>
    <t>Row Labels</t>
  </si>
  <si>
    <t xml:space="preserve">Count of Brukerens </t>
  </si>
  <si>
    <t>(blank)</t>
  </si>
  <si>
    <t>Grand Total</t>
  </si>
  <si>
    <t>Linjediagram</t>
  </si>
  <si>
    <t>Column1</t>
  </si>
  <si>
    <t>Totale kostnader for helsetjenester i hjemmet inkl. kjøring</t>
  </si>
  <si>
    <t>Totale kostnader for korttidsopphold/ØHD</t>
  </si>
  <si>
    <t>Count of Diagnose(r)</t>
  </si>
  <si>
    <t>Gjennomsnitt per måned (husk måleintervall her)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</si>
</sst>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4">
    <numFmt numFmtId="42" formatCode="_ &quot;kr&quot;\ * #,##0_ ;_ &quot;kr&quot;\ * \-#,##0_ ;_ &quot;kr&quot;\ * &quot;-&quot;_ ;_ @_ "/>
    <numFmt numFmtId="44" formatCode="_ &quot;kr&quot;\ * #,##0.00_ ;_ &quot;kr&quot;\ * \-#,##0.00_ ;_ &quot;kr&quot;\ * &quot;-&quot;??_ ;_ @_ "/>
    <numFmt numFmtId="43" formatCode="_ * #,##0.00_ ;_ * \-#,##0.00_ ;_ * &quot;-&quot;??_ ;_ @_ "/>
    <numFmt numFmtId="164" formatCode="_(* #,##0.00_);_(* \(#,##0.00\);_(* &quot;-&quot;??_);_(@_)"/>
    <numFmt numFmtId="165" formatCode="_-* #,##0.00_-;\-* #,##0.00_-;_-* &quot;-&quot;??_-;_-@_-"/>
    <numFmt numFmtId="166" formatCode="[$-414]mmm\.\ yy;@"/>
    <numFmt numFmtId="167" formatCode="_ &quot;kr&quot;\ * #,##0_ ;_ &quot;kr&quot;\ * \-#,##0_ ;_ &quot;kr&quot;\ * &quot;-&quot;??_ ;_ @_ "/>
    <numFmt numFmtId="168" formatCode="_ * #,##0_ ;_ * \-#,##0_ ;_ * &quot;-&quot;??_ ;_ @_ "/>
    <numFmt numFmtId="169" formatCode="_ &quot;kr&quot;\ * #,##0.0_ ;_ &quot;kr&quot;\ * \-#,##0.0_ ;_ &quot;kr&quot;\ * &quot;-&quot;??_ ;_ @_ "/>
    <numFmt numFmtId="170" formatCode="0_ ;\-0\ "/>
    <numFmt numFmtId="171" formatCode="_-[$kr-414]\ * #,##0_-;\-[$kr-414]\ * #,##0_-;_-[$kr-414]\ * &quot;-&quot;_-;_-@_-"/>
    <numFmt numFmtId="172" formatCode="#,##0.00_ ;\-#,##0.00\ "/>
    <numFmt numFmtId="173" formatCode="#,##0_ ;\-#,##0\ "/>
    <numFmt numFmtId="174" formatCode="#\ ##0"/>
  </numFmts>
  <fonts count="80">
    <font>
      <sz val="11"/>
      <color theme="1"/>
      <name val="Calibri"/>
      <family val="2"/>
      <scheme val="minor"/>
    </font>
    <font>
      <sz val="12"/>
      <color theme="1"/>
      <name val="Calibri"/>
      <family val="2"/>
      <scheme val="minor"/>
    </font>
    <font>
      <sz val="11"/>
      <color theme="1"/>
      <name val="Calibri"/>
      <family val="2"/>
      <scheme val="minor"/>
    </font>
    <font>
      <sz val="11"/>
      <color rgb="FF0070C0"/>
      <name val="Calibri"/>
      <family val="2"/>
      <scheme val="minor"/>
    </font>
    <font>
      <sz val="20"/>
      <color rgb="FF0070C0"/>
      <name val="Calibri"/>
      <family val="2"/>
      <scheme val="minor"/>
    </font>
    <font>
      <u/>
      <sz val="11"/>
      <color theme="10"/>
      <name val="Calibri"/>
      <family val="2"/>
      <scheme val="minor"/>
    </font>
    <font>
      <b/>
      <sz val="12"/>
      <color theme="0"/>
      <name val="Gill Sans MT"/>
      <family val="2"/>
    </font>
    <font>
      <b/>
      <sz val="24"/>
      <color rgb="FF002060"/>
      <name val="Gill Sans MT"/>
      <family val="2"/>
    </font>
    <font>
      <u/>
      <sz val="16"/>
      <color rgb="FF0070C0"/>
      <name val="Gill Sans MT"/>
      <family val="2"/>
    </font>
    <font>
      <b/>
      <sz val="11"/>
      <color theme="1"/>
      <name val="Calibri"/>
      <family val="2"/>
      <scheme val="minor"/>
    </font>
    <font>
      <sz val="11"/>
      <name val="Calibri"/>
      <family val="2"/>
      <scheme val="minor"/>
    </font>
    <font>
      <b/>
      <sz val="14"/>
      <color theme="1"/>
      <name val="Calibri"/>
      <family val="2"/>
      <scheme val="minor"/>
    </font>
    <font>
      <b/>
      <sz val="12"/>
      <color theme="1"/>
      <name val="Times New Roman"/>
      <family val="1"/>
    </font>
    <font>
      <sz val="8"/>
      <name val="Calibri"/>
      <family val="2"/>
      <scheme val="minor"/>
    </font>
    <font>
      <b/>
      <sz val="11"/>
      <color rgb="FF3F3F3F"/>
      <name val="Calibri"/>
      <family val="2"/>
      <scheme val="minor"/>
    </font>
    <font>
      <sz val="11"/>
      <color rgb="FF006100"/>
      <name val="Calibri"/>
      <family val="2"/>
      <scheme val="minor"/>
    </font>
    <font>
      <sz val="24"/>
      <color theme="1"/>
      <name val="Gill Sans MT"/>
      <family val="2"/>
    </font>
    <font>
      <sz val="14"/>
      <color theme="1"/>
      <name val="Calibri"/>
      <family val="2"/>
      <scheme val="minor"/>
    </font>
    <font>
      <sz val="14"/>
      <color theme="1"/>
      <name val="Arial"/>
      <family val="2"/>
    </font>
    <font>
      <b/>
      <sz val="14"/>
      <color theme="1"/>
      <name val="Arial"/>
      <family val="2"/>
    </font>
    <font>
      <b/>
      <sz val="14"/>
      <color rgb="FF050538"/>
      <name val="Arial"/>
      <family val="2"/>
    </font>
    <font>
      <i/>
      <sz val="14"/>
      <color rgb="FF050538"/>
      <name val="Arial"/>
      <family val="2"/>
    </font>
    <font>
      <i/>
      <sz val="14"/>
      <color theme="1"/>
      <name val="Arial"/>
      <family val="2"/>
    </font>
    <font>
      <sz val="14"/>
      <color theme="1"/>
      <name val="Verdana"/>
      <family val="2"/>
    </font>
    <font>
      <b/>
      <sz val="14"/>
      <color theme="1"/>
      <name val="Verdana"/>
      <family val="2"/>
    </font>
    <font>
      <b/>
      <sz val="12"/>
      <color theme="1"/>
      <name val="Arial"/>
      <family val="2"/>
    </font>
    <font>
      <b/>
      <sz val="30"/>
      <color rgb="FF050538"/>
      <name val="Calibri"/>
      <family val="2"/>
      <scheme val="minor"/>
    </font>
    <font>
      <sz val="12"/>
      <color theme="1"/>
      <name val="Arial"/>
      <family val="2"/>
    </font>
    <font>
      <b/>
      <sz val="13"/>
      <color theme="1"/>
      <name val="Arial"/>
      <family val="2"/>
    </font>
    <font>
      <sz val="12"/>
      <name val="Arial"/>
      <family val="2"/>
    </font>
    <font>
      <sz val="12"/>
      <color theme="1"/>
      <name val="Calibri (Body)"/>
    </font>
    <font>
      <b/>
      <sz val="14"/>
      <color theme="0"/>
      <name val="Arial"/>
      <family val="2"/>
    </font>
    <font>
      <sz val="13"/>
      <color rgb="FF3F3F3F"/>
      <name val="Verdana"/>
      <family val="2"/>
    </font>
    <font>
      <sz val="13"/>
      <color rgb="FF000000"/>
      <name val="Verdana"/>
      <family val="2"/>
    </font>
    <font>
      <sz val="13"/>
      <color theme="1"/>
      <name val="Verdana"/>
      <family val="2"/>
    </font>
    <font>
      <sz val="14"/>
      <name val="Arial"/>
      <family val="2"/>
    </font>
    <font>
      <b/>
      <sz val="14"/>
      <name val="Arial"/>
      <family val="2"/>
    </font>
    <font>
      <sz val="13"/>
      <color rgb="FF000000"/>
      <name val="Helvetica Neue"/>
      <family val="2"/>
    </font>
    <font>
      <sz val="11"/>
      <color theme="0"/>
      <name val="Calibri"/>
      <family val="2"/>
      <scheme val="minor"/>
    </font>
    <font>
      <sz val="14"/>
      <color rgb="FF000000"/>
      <name val="Times New Roman"/>
      <family val="1"/>
    </font>
    <font>
      <sz val="20"/>
      <color theme="0"/>
      <name val="Georgia"/>
      <family val="1"/>
    </font>
    <font>
      <i/>
      <sz val="14"/>
      <color theme="0"/>
      <name val="Arial"/>
      <family val="2"/>
    </font>
    <font>
      <b/>
      <sz val="12"/>
      <color theme="0"/>
      <name val="Arial"/>
      <family val="2"/>
    </font>
    <font>
      <sz val="12"/>
      <color theme="0"/>
      <name val="Arial"/>
      <family val="2"/>
    </font>
    <font>
      <sz val="14"/>
      <color theme="0"/>
      <name val="Verdana"/>
      <family val="2"/>
    </font>
    <font>
      <sz val="14"/>
      <color theme="0"/>
      <name val="Calibri"/>
      <family val="2"/>
      <scheme val="minor"/>
    </font>
    <font>
      <i/>
      <sz val="14"/>
      <name val="Arial"/>
      <family val="2"/>
    </font>
    <font>
      <sz val="18"/>
      <color theme="1"/>
      <name val="Arial"/>
      <family val="2"/>
    </font>
    <font>
      <sz val="18"/>
      <color theme="1"/>
      <name val="Calibri"/>
      <family val="2"/>
      <scheme val="minor"/>
    </font>
    <font>
      <b/>
      <sz val="18"/>
      <color theme="0"/>
      <name val="Gill Sans MT"/>
      <family val="2"/>
    </font>
    <font>
      <b/>
      <sz val="18"/>
      <color rgb="FF002060"/>
      <name val="Gill Sans MT"/>
      <family val="2"/>
    </font>
    <font>
      <sz val="18"/>
      <color rgb="FF000000"/>
      <name val="Times New Roman"/>
      <family val="1"/>
    </font>
    <font>
      <b/>
      <sz val="18"/>
      <color rgb="FF050538"/>
      <name val="Calibri"/>
      <family val="2"/>
      <scheme val="minor"/>
    </font>
    <font>
      <b/>
      <sz val="18"/>
      <color theme="0"/>
      <name val="Arial"/>
      <family val="2"/>
    </font>
    <font>
      <b/>
      <sz val="18"/>
      <name val="Gill Sans MT"/>
      <family val="2"/>
    </font>
    <font>
      <i/>
      <sz val="18"/>
      <color theme="1"/>
      <name val="Arial"/>
      <family val="2"/>
    </font>
    <font>
      <sz val="36"/>
      <color theme="1"/>
      <name val="Arial"/>
      <family val="2"/>
    </font>
    <font>
      <sz val="11"/>
      <color theme="1"/>
      <name val="Arial"/>
      <family val="2"/>
    </font>
    <font>
      <b/>
      <sz val="11"/>
      <color theme="1"/>
      <name val="Arial"/>
      <family val="2"/>
    </font>
    <font>
      <sz val="11"/>
      <color rgb="FF3F3F3F"/>
      <name val="Arial"/>
      <family val="2"/>
    </font>
    <font>
      <u/>
      <sz val="11"/>
      <color theme="10"/>
      <name val="Arial"/>
      <family val="2"/>
    </font>
    <font>
      <b/>
      <sz val="10"/>
      <color theme="0"/>
      <name val="Arial"/>
      <family val="2"/>
    </font>
    <font>
      <b/>
      <sz val="24"/>
      <color rgb="FF002060"/>
      <name val="Arial"/>
      <family val="2"/>
    </font>
    <font>
      <b/>
      <sz val="12"/>
      <name val="Arial"/>
      <family val="2"/>
    </font>
    <font>
      <b/>
      <sz val="12"/>
      <name val="Calibri"/>
      <family val="2"/>
      <scheme val="minor"/>
    </font>
    <font>
      <sz val="22"/>
      <color theme="1" tint="0.14999847407452621"/>
      <name val="Arial"/>
      <family val="2"/>
    </font>
    <font>
      <b/>
      <sz val="30"/>
      <color rgb="FF050538"/>
      <name val="Arial"/>
      <family val="2"/>
    </font>
    <font>
      <b/>
      <sz val="12"/>
      <color theme="1" tint="0.14999847407452621"/>
      <name val="Arial"/>
      <family val="2"/>
    </font>
    <font>
      <sz val="20"/>
      <color theme="1"/>
      <name val="Arial"/>
      <family val="2"/>
    </font>
    <font>
      <b/>
      <sz val="36"/>
      <color theme="1" tint="0.14999847407452621"/>
      <name val="Arial"/>
      <family val="2"/>
    </font>
    <font>
      <b/>
      <sz val="16"/>
      <color theme="1" tint="0.14999847407452621"/>
      <name val="Arial"/>
      <family val="2"/>
    </font>
    <font>
      <sz val="16"/>
      <color theme="1" tint="0.14999847407452621"/>
      <name val="Arial"/>
      <family val="2"/>
    </font>
    <font>
      <b/>
      <sz val="22"/>
      <color theme="1"/>
      <name val="Arial"/>
      <family val="2"/>
    </font>
    <font>
      <sz val="20"/>
      <color theme="1" tint="0.14999847407452621"/>
      <name val="Calibri"/>
      <family val="2"/>
      <scheme val="minor"/>
    </font>
    <font>
      <i/>
      <sz val="14"/>
      <color rgb="FF000000"/>
      <name val="Arial"/>
      <family val="2"/>
    </font>
    <font>
      <sz val="22"/>
      <color theme="1"/>
      <name val="Arial"/>
      <family val="2"/>
    </font>
    <font>
      <sz val="11"/>
      <color rgb="FFDDEBF7"/>
      <name val="Calibri"/>
      <family val="2"/>
      <scheme val="minor"/>
    </font>
    <font>
      <b/>
      <sz val="14"/>
      <color rgb="FF001236"/>
      <name val="Arial"/>
      <family val="2"/>
    </font>
    <font>
      <sz val="14"/>
      <color rgb="FF001236"/>
      <name val="Arial"/>
      <family val="2"/>
    </font>
    <font>
      <i/>
      <sz val="14"/>
      <color rgb="FF001236"/>
      <name val="Arial"/>
      <family val="2"/>
    </font>
  </fonts>
  <fills count="24">
    <fill>
      <patternFill patternType="none"/>
    </fill>
    <fill>
      <patternFill patternType="gray125"/>
    </fill>
    <fill>
      <patternFill patternType="solid">
        <fgColor theme="7" tint="0.79998168889431442"/>
        <bgColor indexed="64"/>
      </patternFill>
    </fill>
    <fill>
      <patternFill patternType="solid">
        <fgColor theme="0"/>
        <bgColor indexed="64"/>
      </patternFill>
    </fill>
    <fill>
      <patternFill patternType="solid">
        <fgColor theme="0" tint="-4.9989318521683403E-2"/>
        <bgColor indexed="64"/>
      </patternFill>
    </fill>
    <fill>
      <patternFill patternType="solid">
        <fgColor rgb="FFF2F2F2"/>
      </patternFill>
    </fill>
    <fill>
      <patternFill patternType="solid">
        <fgColor rgb="FFFFFFCC"/>
        <bgColor indexed="64"/>
      </patternFill>
    </fill>
    <fill>
      <patternFill patternType="solid">
        <fgColor rgb="FF002060"/>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rgb="FFFFFFCC"/>
      </patternFill>
    </fill>
    <fill>
      <patternFill patternType="solid">
        <fgColor rgb="FFC6EFCE"/>
      </patternFill>
    </fill>
    <fill>
      <patternFill patternType="solid">
        <fgColor rgb="FFD8E6F6"/>
        <bgColor indexed="64"/>
      </patternFill>
    </fill>
    <fill>
      <patternFill patternType="solid">
        <fgColor rgb="FFFFFFCC"/>
        <bgColor rgb="FF000000"/>
      </patternFill>
    </fill>
    <fill>
      <patternFill patternType="solid">
        <fgColor rgb="FFCBD9E7"/>
        <bgColor indexed="64"/>
      </patternFill>
    </fill>
    <fill>
      <patternFill patternType="solid">
        <fgColor rgb="FF85A0BE"/>
        <bgColor indexed="64"/>
      </patternFill>
    </fill>
    <fill>
      <patternFill patternType="solid">
        <fgColor rgb="FFDDEBF7"/>
        <bgColor indexed="64"/>
      </patternFill>
    </fill>
    <fill>
      <patternFill patternType="solid">
        <fgColor rgb="FFFEDEBE"/>
        <bgColor indexed="64"/>
      </patternFill>
    </fill>
    <fill>
      <patternFill patternType="solid">
        <fgColor theme="2"/>
        <bgColor indexed="64"/>
      </patternFill>
    </fill>
    <fill>
      <patternFill patternType="solid">
        <fgColor rgb="FFECF0F5"/>
        <bgColor indexed="64"/>
      </patternFill>
    </fill>
    <fill>
      <patternFill patternType="solid">
        <fgColor rgb="FFFFFFFF"/>
        <bgColor rgb="FF000000"/>
      </patternFill>
    </fill>
    <fill>
      <patternFill patternType="solid">
        <fgColor theme="3" tint="0.59999389629810485"/>
        <bgColor indexed="64"/>
      </patternFill>
    </fill>
    <fill>
      <patternFill patternType="solid">
        <fgColor theme="3" tint="0.79998168889431442"/>
        <bgColor indexed="64"/>
      </patternFill>
    </fill>
  </fills>
  <borders count="194">
    <border>
      <left/>
      <right/>
      <top/>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diagonal/>
    </border>
    <border>
      <left style="dotted">
        <color theme="4" tint="0.59999389629810485"/>
      </left>
      <right style="dotted">
        <color theme="4" tint="0.59999389629810485"/>
      </right>
      <top style="dotted">
        <color theme="4" tint="0.59999389629810485"/>
      </top>
      <bottom style="dotted">
        <color theme="4" tint="0.59999389629810485"/>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dotted">
        <color theme="4" tint="0.59999389629810485"/>
      </right>
      <top style="dotted">
        <color theme="4" tint="0.59999389629810485"/>
      </top>
      <bottom style="dotted">
        <color theme="4" tint="0.59999389629810485"/>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dotted">
        <color theme="4" tint="0.59999389629810485"/>
      </left>
      <right style="dotted">
        <color theme="4" tint="0.59999389629810485"/>
      </right>
      <top/>
      <bottom style="dotted">
        <color theme="4" tint="0.59999389629810485"/>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dotted">
        <color theme="4" tint="0.59999389629810485"/>
      </left>
      <right style="thin">
        <color indexed="64"/>
      </right>
      <top/>
      <bottom style="dotted">
        <color theme="4" tint="0.59999389629810485"/>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bottom style="thin">
        <color indexed="6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style="dotted">
        <color theme="4" tint="0.59999389629810485"/>
      </right>
      <top/>
      <bottom style="dotted">
        <color theme="4" tint="0.59999389629810485"/>
      </bottom>
      <diagonal/>
    </border>
    <border>
      <left style="thin">
        <color rgb="FF3F3F3F"/>
      </left>
      <right style="thin">
        <color rgb="FF3F3F3F"/>
      </right>
      <top/>
      <bottom style="thin">
        <color rgb="FF3F3F3F"/>
      </bottom>
      <diagonal/>
    </border>
    <border>
      <left style="thin">
        <color indexed="64"/>
      </left>
      <right style="medium">
        <color indexed="64"/>
      </right>
      <top/>
      <bottom style="thin">
        <color indexed="64"/>
      </bottom>
      <diagonal/>
    </border>
    <border>
      <left/>
      <right/>
      <top/>
      <bottom style="dotted">
        <color theme="4" tint="0.59999389629810485"/>
      </bottom>
      <diagonal/>
    </border>
    <border>
      <left/>
      <right style="thin">
        <color indexed="64"/>
      </right>
      <top style="medium">
        <color indexed="64"/>
      </top>
      <bottom style="medium">
        <color indexed="64"/>
      </bottom>
      <diagonal/>
    </border>
    <border>
      <left style="dotted">
        <color theme="4" tint="0.59999389629810485"/>
      </left>
      <right/>
      <top/>
      <bottom style="dotted">
        <color theme="4" tint="0.59999389629810485"/>
      </bottom>
      <diagonal/>
    </border>
    <border>
      <left style="thin">
        <color theme="0"/>
      </left>
      <right style="thin">
        <color theme="0"/>
      </right>
      <top style="thin">
        <color theme="0"/>
      </top>
      <bottom style="thin">
        <color theme="0"/>
      </bottom>
      <diagonal/>
    </border>
    <border>
      <left style="thin">
        <color theme="1"/>
      </left>
      <right style="thin">
        <color theme="0"/>
      </right>
      <top style="thin">
        <color theme="1"/>
      </top>
      <bottom style="thin">
        <color theme="0"/>
      </bottom>
      <diagonal/>
    </border>
    <border>
      <left style="thin">
        <color theme="0"/>
      </left>
      <right style="thin">
        <color theme="0"/>
      </right>
      <top style="thin">
        <color theme="1"/>
      </top>
      <bottom style="thin">
        <color theme="0"/>
      </bottom>
      <diagonal/>
    </border>
    <border>
      <left style="thin">
        <color theme="1"/>
      </left>
      <right style="thin">
        <color theme="0"/>
      </right>
      <top style="thin">
        <color theme="0"/>
      </top>
      <bottom style="thin">
        <color theme="0"/>
      </bottom>
      <diagonal/>
    </border>
    <border>
      <left style="thin">
        <color theme="1"/>
      </left>
      <right style="thin">
        <color theme="0"/>
      </right>
      <top style="thin">
        <color theme="0"/>
      </top>
      <bottom style="thin">
        <color theme="1"/>
      </bottom>
      <diagonal/>
    </border>
    <border>
      <left style="thin">
        <color theme="0"/>
      </left>
      <right style="thin">
        <color theme="0"/>
      </right>
      <top style="thin">
        <color theme="0"/>
      </top>
      <bottom style="thin">
        <color theme="1"/>
      </bottom>
      <diagonal/>
    </border>
    <border>
      <left style="thin">
        <color theme="1"/>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1"/>
      </top>
      <bottom/>
      <diagonal/>
    </border>
    <border>
      <left style="thin">
        <color theme="0"/>
      </left>
      <right style="thin">
        <color theme="0"/>
      </right>
      <top/>
      <bottom style="thin">
        <color theme="1"/>
      </bottom>
      <diagonal/>
    </border>
    <border>
      <left style="thin">
        <color theme="0"/>
      </left>
      <right/>
      <top style="thin">
        <color theme="0"/>
      </top>
      <bottom/>
      <diagonal/>
    </border>
    <border>
      <left style="thin">
        <color theme="0"/>
      </left>
      <right/>
      <top style="thin">
        <color theme="0"/>
      </top>
      <bottom style="thin">
        <color theme="0"/>
      </bottom>
      <diagonal/>
    </border>
    <border>
      <left style="thin">
        <color theme="0"/>
      </left>
      <right style="thin">
        <color theme="0"/>
      </right>
      <top style="thin">
        <color theme="0"/>
      </top>
      <bottom/>
      <diagonal/>
    </border>
    <border>
      <left/>
      <right style="medium">
        <color indexed="64"/>
      </right>
      <top style="medium">
        <color indexed="64"/>
      </top>
      <bottom style="thin">
        <color theme="0"/>
      </bottom>
      <diagonal/>
    </border>
    <border>
      <left/>
      <right style="medium">
        <color indexed="64"/>
      </right>
      <top style="thin">
        <color theme="0"/>
      </top>
      <bottom style="thin">
        <color theme="0"/>
      </bottom>
      <diagonal/>
    </border>
    <border>
      <left/>
      <right style="medium">
        <color indexed="64"/>
      </right>
      <top style="thin">
        <color theme="0"/>
      </top>
      <bottom/>
      <diagonal/>
    </border>
    <border>
      <left/>
      <right style="medium">
        <color indexed="64"/>
      </right>
      <top style="thin">
        <color theme="0"/>
      </top>
      <bottom style="medium">
        <color indexed="64"/>
      </bottom>
      <diagonal/>
    </border>
    <border>
      <left style="thin">
        <color theme="0" tint="-0.34998626667073579"/>
      </left>
      <right style="thin">
        <color theme="0" tint="-0.34998626667073579"/>
      </right>
      <top/>
      <bottom style="dotted">
        <color theme="4" tint="0.59999389629810485"/>
      </bottom>
      <diagonal/>
    </border>
    <border>
      <left style="thin">
        <color theme="0" tint="-0.34998626667073579"/>
      </left>
      <right style="thin">
        <color theme="0" tint="-0.34998626667073579"/>
      </right>
      <top style="dotted">
        <color theme="4" tint="0.59999389629810485"/>
      </top>
      <bottom style="dotted">
        <color theme="4" tint="0.59999389629810485"/>
      </bottom>
      <diagonal/>
    </border>
    <border>
      <left style="thin">
        <color indexed="64"/>
      </left>
      <right style="thin">
        <color theme="0" tint="-0.34998626667073579"/>
      </right>
      <top style="dotted">
        <color theme="4" tint="0.59999389629810485"/>
      </top>
      <bottom style="dotted">
        <color theme="4" tint="0.59999389629810485"/>
      </bottom>
      <diagonal/>
    </border>
    <border>
      <left style="thin">
        <color indexed="64"/>
      </left>
      <right style="thin">
        <color theme="0" tint="-0.34998626667073579"/>
      </right>
      <top/>
      <bottom style="dotted">
        <color theme="4" tint="0.59999389629810485"/>
      </bottom>
      <diagonal/>
    </border>
    <border>
      <left/>
      <right style="thin">
        <color theme="1"/>
      </right>
      <top style="thin">
        <color theme="0"/>
      </top>
      <bottom style="thin">
        <color theme="0"/>
      </bottom>
      <diagonal/>
    </border>
    <border>
      <left style="thin">
        <color indexed="64"/>
      </left>
      <right/>
      <top style="thin">
        <color theme="1"/>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1"/>
      </left>
      <right/>
      <top style="thin">
        <color theme="1"/>
      </top>
      <bottom style="thin">
        <color indexed="64"/>
      </bottom>
      <diagonal/>
    </border>
    <border>
      <left/>
      <right style="thin">
        <color theme="1"/>
      </right>
      <top style="thin">
        <color theme="1"/>
      </top>
      <bottom style="thin">
        <color theme="0"/>
      </bottom>
      <diagonal/>
    </border>
    <border>
      <left/>
      <right style="thin">
        <color theme="1"/>
      </right>
      <top style="thin">
        <color theme="0"/>
      </top>
      <bottom style="thin">
        <color theme="1"/>
      </bottom>
      <diagonal/>
    </border>
    <border>
      <left style="thin">
        <color theme="0"/>
      </left>
      <right style="thin">
        <color indexed="64"/>
      </right>
      <top style="thin">
        <color theme="1"/>
      </top>
      <bottom/>
      <diagonal/>
    </border>
    <border>
      <left style="thin">
        <color theme="0"/>
      </left>
      <right style="thin">
        <color indexed="64"/>
      </right>
      <top/>
      <bottom style="thin">
        <color theme="0"/>
      </bottom>
      <diagonal/>
    </border>
    <border>
      <left style="thin">
        <color theme="0"/>
      </left>
      <right style="thin">
        <color indexed="64"/>
      </right>
      <top style="thin">
        <color theme="0"/>
      </top>
      <bottom style="thin">
        <color theme="1"/>
      </bottom>
      <diagonal/>
    </border>
    <border>
      <left/>
      <right/>
      <top style="thin">
        <color theme="1"/>
      </top>
      <bottom style="thin">
        <color theme="1"/>
      </bottom>
      <diagonal/>
    </border>
    <border>
      <left style="thin">
        <color indexed="64"/>
      </left>
      <right style="thin">
        <color indexed="64"/>
      </right>
      <top style="thin">
        <color indexed="64"/>
      </top>
      <bottom style="dotted">
        <color theme="2" tint="-0.499984740745262"/>
      </bottom>
      <diagonal/>
    </border>
    <border>
      <left style="thin">
        <color indexed="64"/>
      </left>
      <right style="thin">
        <color indexed="64"/>
      </right>
      <top style="dotted">
        <color theme="2" tint="-0.499984740745262"/>
      </top>
      <bottom style="dotted">
        <color theme="2" tint="-0.499984740745262"/>
      </bottom>
      <diagonal/>
    </border>
    <border>
      <left style="thin">
        <color indexed="64"/>
      </left>
      <right/>
      <top style="dotted">
        <color theme="2" tint="-0.499984740745262"/>
      </top>
      <bottom style="dotted">
        <color theme="2" tint="-0.499984740745262"/>
      </bottom>
      <diagonal/>
    </border>
    <border>
      <left style="dotted">
        <color theme="2" tint="-0.499984740745262"/>
      </left>
      <right/>
      <top style="dotted">
        <color theme="2" tint="-0.499984740745262"/>
      </top>
      <bottom style="dotted">
        <color theme="2" tint="-0.499984740745262"/>
      </bottom>
      <diagonal/>
    </border>
    <border>
      <left style="thin">
        <color indexed="64"/>
      </left>
      <right/>
      <top style="thin">
        <color indexed="64"/>
      </top>
      <bottom style="dotted">
        <color theme="2" tint="-0.499984740745262"/>
      </bottom>
      <diagonal/>
    </border>
    <border>
      <left style="thin">
        <color indexed="64"/>
      </left>
      <right style="thin">
        <color indexed="64"/>
      </right>
      <top style="dotted">
        <color theme="2" tint="-0.499984740745262"/>
      </top>
      <bottom/>
      <diagonal/>
    </border>
    <border>
      <left style="thin">
        <color indexed="64"/>
      </left>
      <right style="thin">
        <color indexed="64"/>
      </right>
      <top/>
      <bottom style="dotted">
        <color theme="2" tint="-0.499984740745262"/>
      </bottom>
      <diagonal/>
    </border>
    <border>
      <left style="thin">
        <color theme="1"/>
      </left>
      <right style="thin">
        <color theme="1"/>
      </right>
      <top/>
      <bottom style="thin">
        <color indexed="64"/>
      </bottom>
      <diagonal/>
    </border>
    <border>
      <left/>
      <right/>
      <top style="dotted">
        <color theme="2" tint="-0.499984740745262"/>
      </top>
      <bottom style="dotted">
        <color theme="2" tint="-0.499984740745262"/>
      </bottom>
      <diagonal/>
    </border>
    <border>
      <left/>
      <right/>
      <top style="dotted">
        <color theme="2" tint="-0.499984740745262"/>
      </top>
      <bottom/>
      <diagonal/>
    </border>
    <border>
      <left style="medium">
        <color indexed="64"/>
      </left>
      <right style="medium">
        <color indexed="64"/>
      </right>
      <top/>
      <bottom/>
      <diagonal/>
    </border>
    <border>
      <left style="thin">
        <color indexed="64"/>
      </left>
      <right style="dotted">
        <color theme="2" tint="-0.499984740745262"/>
      </right>
      <top/>
      <bottom style="dotted">
        <color theme="2" tint="-0.499984740745262"/>
      </bottom>
      <diagonal/>
    </border>
    <border>
      <left style="dotted">
        <color theme="2" tint="-0.499984740745262"/>
      </left>
      <right style="thin">
        <color indexed="64"/>
      </right>
      <top/>
      <bottom style="dotted">
        <color theme="2" tint="-0.499984740745262"/>
      </bottom>
      <diagonal/>
    </border>
    <border>
      <left style="dotted">
        <color theme="2" tint="-0.499984740745262"/>
      </left>
      <right style="thin">
        <color indexed="64"/>
      </right>
      <top style="dotted">
        <color theme="2" tint="-0.499984740745262"/>
      </top>
      <bottom style="dotted">
        <color theme="2" tint="-0.499984740745262"/>
      </bottom>
      <diagonal/>
    </border>
    <border>
      <left/>
      <right style="dotted">
        <color theme="2" tint="-0.499984740745262"/>
      </right>
      <top style="dotted">
        <color theme="2" tint="-0.499984740745262"/>
      </top>
      <bottom style="dotted">
        <color theme="2" tint="-0.499984740745262"/>
      </bottom>
      <diagonal/>
    </border>
    <border>
      <left style="thin">
        <color indexed="64"/>
      </left>
      <right style="dotted">
        <color theme="2" tint="-0.499984740745262"/>
      </right>
      <top style="dotted">
        <color theme="2" tint="-0.499984740745262"/>
      </top>
      <bottom/>
      <diagonal/>
    </border>
    <border>
      <left/>
      <right style="thin">
        <color indexed="64"/>
      </right>
      <top style="dotted">
        <color theme="2" tint="-0.499984740745262"/>
      </top>
      <bottom style="dotted">
        <color theme="2" tint="-0.499984740745262"/>
      </bottom>
      <diagonal/>
    </border>
    <border>
      <left style="thin">
        <color indexed="64"/>
      </left>
      <right style="dotted">
        <color indexed="64"/>
      </right>
      <top style="dotted">
        <color indexed="64"/>
      </top>
      <bottom style="dotted">
        <color theme="2" tint="-0.499984740745262"/>
      </bottom>
      <diagonal/>
    </border>
    <border>
      <left style="thin">
        <color indexed="64"/>
      </left>
      <right style="thin">
        <color indexed="64"/>
      </right>
      <top style="dotted">
        <color indexed="64"/>
      </top>
      <bottom style="dotted">
        <color indexed="64"/>
      </bottom>
      <diagonal/>
    </border>
    <border>
      <left/>
      <right/>
      <top/>
      <bottom style="thin">
        <color theme="1"/>
      </bottom>
      <diagonal/>
    </border>
    <border>
      <left style="thin">
        <color indexed="64"/>
      </left>
      <right/>
      <top/>
      <bottom style="thin">
        <color theme="1"/>
      </bottom>
      <diagonal/>
    </border>
    <border>
      <left style="thin">
        <color indexed="64"/>
      </left>
      <right/>
      <top style="thin">
        <color theme="1"/>
      </top>
      <bottom style="thin">
        <color theme="1"/>
      </bottom>
      <diagonal/>
    </border>
    <border>
      <left style="thin">
        <color theme="0"/>
      </left>
      <right style="thin">
        <color theme="0"/>
      </right>
      <top style="thin">
        <color theme="0"/>
      </top>
      <bottom style="thin">
        <color rgb="FF000000"/>
      </bottom>
      <diagonal/>
    </border>
    <border>
      <left style="thin">
        <color theme="0"/>
      </left>
      <right/>
      <top style="thin">
        <color theme="0"/>
      </top>
      <bottom style="thin">
        <color rgb="FF000000"/>
      </bottom>
      <diagonal/>
    </border>
    <border>
      <left/>
      <right/>
      <top/>
      <bottom style="thin">
        <color rgb="FF000000"/>
      </bottom>
      <diagonal/>
    </border>
    <border>
      <left style="thin">
        <color rgb="FF000000"/>
      </left>
      <right style="thin">
        <color theme="0"/>
      </right>
      <top style="thin">
        <color rgb="FF000000"/>
      </top>
      <bottom style="thin">
        <color theme="0"/>
      </bottom>
      <diagonal/>
    </border>
    <border>
      <left style="thin">
        <color theme="0"/>
      </left>
      <right style="thin">
        <color theme="0"/>
      </right>
      <top style="thin">
        <color rgb="FF000000"/>
      </top>
      <bottom style="thin">
        <color theme="0"/>
      </bottom>
      <diagonal/>
    </border>
    <border>
      <left style="thin">
        <color theme="0"/>
      </left>
      <right/>
      <top style="thin">
        <color rgb="FF000000"/>
      </top>
      <bottom style="thin">
        <color theme="0"/>
      </bottom>
      <diagonal/>
    </border>
    <border>
      <left/>
      <right/>
      <top style="thin">
        <color rgb="FF000000"/>
      </top>
      <bottom/>
      <diagonal/>
    </border>
    <border>
      <left/>
      <right style="thin">
        <color rgb="FF000000"/>
      </right>
      <top style="thin">
        <color rgb="FF000000"/>
      </top>
      <bottom/>
      <diagonal/>
    </border>
    <border>
      <left style="thin">
        <color rgb="FF000000"/>
      </left>
      <right style="thin">
        <color theme="0"/>
      </right>
      <top style="thin">
        <color theme="0"/>
      </top>
      <bottom style="thin">
        <color theme="0"/>
      </bottom>
      <diagonal/>
    </border>
    <border>
      <left style="thin">
        <color indexed="64"/>
      </left>
      <right style="thin">
        <color rgb="FF000000"/>
      </right>
      <top style="thin">
        <color indexed="64"/>
      </top>
      <bottom style="thin">
        <color indexed="64"/>
      </bottom>
      <diagonal/>
    </border>
    <border>
      <left style="thin">
        <color rgb="FF000000"/>
      </left>
      <right style="thin">
        <color theme="0"/>
      </right>
      <top style="thin">
        <color theme="0"/>
      </top>
      <bottom/>
      <diagonal/>
    </border>
    <border>
      <left style="thin">
        <color theme="0"/>
      </left>
      <right style="thin">
        <color rgb="FF000000"/>
      </right>
      <top/>
      <bottom style="thin">
        <color theme="0"/>
      </bottom>
      <diagonal/>
    </border>
    <border>
      <left style="thin">
        <color rgb="FF000000"/>
      </left>
      <right style="thin">
        <color theme="0"/>
      </right>
      <top style="thin">
        <color theme="0"/>
      </top>
      <bottom style="thin">
        <color rgb="FF000000"/>
      </bottom>
      <diagonal/>
    </border>
    <border>
      <left/>
      <right style="thin">
        <color rgb="FF000000"/>
      </right>
      <top/>
      <bottom style="thin">
        <color rgb="FF000000"/>
      </bottom>
      <diagonal/>
    </border>
    <border>
      <left style="thin">
        <color rgb="FF000000"/>
      </left>
      <right/>
      <top style="thin">
        <color indexed="64"/>
      </top>
      <bottom style="dotted">
        <color theme="2" tint="-0.499984740745262"/>
      </bottom>
      <diagonal/>
    </border>
    <border>
      <left style="thin">
        <color rgb="FF000000"/>
      </left>
      <right/>
      <top style="dotted">
        <color theme="2" tint="-0.499984740745262"/>
      </top>
      <bottom style="dotted">
        <color theme="2" tint="-0.499984740745262"/>
      </bottom>
      <diagonal/>
    </border>
    <border>
      <left style="thin">
        <color rgb="FF000000"/>
      </left>
      <right style="thin">
        <color rgb="FF000000"/>
      </right>
      <top style="thin">
        <color rgb="FF000000"/>
      </top>
      <bottom style="thin">
        <color rgb="FF000000"/>
      </bottom>
      <diagonal/>
    </border>
    <border>
      <left/>
      <right style="dotted">
        <color theme="2" tint="-0.499984740745262"/>
      </right>
      <top style="dotted">
        <color theme="2" tint="-0.499984740745262"/>
      </top>
      <bottom/>
      <diagonal/>
    </border>
    <border>
      <left style="thin">
        <color indexed="64"/>
      </left>
      <right/>
      <top style="thin">
        <color theme="1"/>
      </top>
      <bottom/>
      <diagonal/>
    </border>
    <border>
      <left/>
      <right/>
      <top style="thin">
        <color theme="1"/>
      </top>
      <bottom/>
      <diagonal/>
    </border>
    <border>
      <left/>
      <right style="thin">
        <color indexed="64"/>
      </right>
      <top style="thin">
        <color theme="1"/>
      </top>
      <bottom/>
      <diagonal/>
    </border>
    <border>
      <left style="thin">
        <color rgb="FF000000"/>
      </left>
      <right style="thin">
        <color rgb="FF000000"/>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thin">
        <color theme="0"/>
      </left>
      <right/>
      <top style="thin">
        <color indexed="64"/>
      </top>
      <bottom style="thin">
        <color indexed="64"/>
      </bottom>
      <diagonal/>
    </border>
    <border>
      <left style="thin">
        <color theme="0"/>
      </left>
      <right style="thin">
        <color indexed="64"/>
      </right>
      <top style="thin">
        <color indexed="64"/>
      </top>
      <bottom style="thin">
        <color indexed="64"/>
      </bottom>
      <diagonal/>
    </border>
    <border>
      <left/>
      <right style="thin">
        <color theme="0"/>
      </right>
      <top style="thin">
        <color indexed="64"/>
      </top>
      <bottom style="thin">
        <color indexed="64"/>
      </bottom>
      <diagonal/>
    </border>
    <border>
      <left/>
      <right/>
      <top style="medium">
        <color rgb="FF85A0BE"/>
      </top>
      <bottom/>
      <diagonal/>
    </border>
    <border>
      <left style="medium">
        <color rgb="FF85A0BE"/>
      </left>
      <right/>
      <top style="medium">
        <color rgb="FF85A0BE"/>
      </top>
      <bottom/>
      <diagonal/>
    </border>
    <border>
      <left style="medium">
        <color rgb="FF85A0BE"/>
      </left>
      <right/>
      <top/>
      <bottom/>
      <diagonal/>
    </border>
    <border>
      <left style="medium">
        <color rgb="FF85A0BE"/>
      </left>
      <right/>
      <top/>
      <bottom style="medium">
        <color rgb="FF85A0BE"/>
      </bottom>
      <diagonal/>
    </border>
    <border>
      <left/>
      <right/>
      <top/>
      <bottom style="medium">
        <color rgb="FF85A0BE"/>
      </bottom>
      <diagonal/>
    </border>
    <border>
      <left/>
      <right style="medium">
        <color rgb="FF85A0BE"/>
      </right>
      <top style="medium">
        <color rgb="FF85A0BE"/>
      </top>
      <bottom/>
      <diagonal/>
    </border>
    <border>
      <left/>
      <right style="medium">
        <color rgb="FF85A0BE"/>
      </right>
      <top/>
      <bottom/>
      <diagonal/>
    </border>
    <border>
      <left/>
      <right style="medium">
        <color rgb="FF85A0BE"/>
      </right>
      <top/>
      <bottom style="medium">
        <color rgb="FF85A0BE"/>
      </bottom>
      <diagonal/>
    </border>
    <border>
      <left/>
      <right/>
      <top style="medium">
        <color rgb="FF85A0BE"/>
      </top>
      <bottom style="thin">
        <color indexed="64"/>
      </bottom>
      <diagonal/>
    </border>
    <border>
      <left style="thin">
        <color indexed="64"/>
      </left>
      <right style="thin">
        <color indexed="64"/>
      </right>
      <top style="medium">
        <color rgb="FF85A0BE"/>
      </top>
      <bottom style="thin">
        <color indexed="64"/>
      </bottom>
      <diagonal/>
    </border>
    <border>
      <left style="thin">
        <color indexed="64"/>
      </left>
      <right/>
      <top style="medium">
        <color rgb="FF85A0BE"/>
      </top>
      <bottom style="thin">
        <color indexed="64"/>
      </bottom>
      <diagonal/>
    </border>
    <border>
      <left style="thin">
        <color theme="2" tint="-0.499984740745262"/>
      </left>
      <right/>
      <top style="medium">
        <color rgb="FF85A0BE"/>
      </top>
      <bottom style="thin">
        <color indexed="64"/>
      </bottom>
      <diagonal/>
    </border>
    <border>
      <left style="medium">
        <color rgb="FF85A0BE"/>
      </left>
      <right style="thin">
        <color rgb="FF000000"/>
      </right>
      <top/>
      <bottom/>
      <diagonal/>
    </border>
    <border>
      <left/>
      <right/>
      <top style="thin">
        <color rgb="FF000000"/>
      </top>
      <bottom style="medium">
        <color rgb="FF85A0BE"/>
      </bottom>
      <diagonal/>
    </border>
    <border>
      <left style="medium">
        <color rgb="FFDDEBF7"/>
      </left>
      <right/>
      <top/>
      <bottom style="thin">
        <color indexed="64"/>
      </bottom>
      <diagonal/>
    </border>
    <border>
      <left style="medium">
        <color rgb="FFDDEBF7"/>
      </left>
      <right/>
      <top style="thin">
        <color indexed="64"/>
      </top>
      <bottom style="thin">
        <color indexed="64"/>
      </bottom>
      <diagonal/>
    </border>
    <border>
      <left/>
      <right style="medium">
        <color rgb="FFDDEBF7"/>
      </right>
      <top style="thin">
        <color indexed="64"/>
      </top>
      <bottom style="thin">
        <color indexed="64"/>
      </bottom>
      <diagonal/>
    </border>
    <border>
      <left/>
      <right style="medium">
        <color rgb="FFDDEBF7"/>
      </right>
      <top/>
      <bottom style="thin">
        <color indexed="64"/>
      </bottom>
      <diagonal/>
    </border>
    <border>
      <left style="thin">
        <color theme="0" tint="-0.34998626667073579"/>
      </left>
      <right/>
      <top/>
      <bottom style="dotted">
        <color theme="4" tint="0.59999389629810485"/>
      </bottom>
      <diagonal/>
    </border>
    <border>
      <left style="thin">
        <color indexed="64"/>
      </left>
      <right style="thin">
        <color theme="0" tint="-0.34998626667073579"/>
      </right>
      <top/>
      <bottom style="medium">
        <color rgb="FF85A0BE"/>
      </bottom>
      <diagonal/>
    </border>
    <border>
      <left style="thin">
        <color theme="0" tint="-0.34998626667073579"/>
      </left>
      <right style="thin">
        <color theme="0" tint="-0.34998626667073579"/>
      </right>
      <top/>
      <bottom style="medium">
        <color rgb="FF85A0BE"/>
      </bottom>
      <diagonal/>
    </border>
    <border>
      <left style="thin">
        <color theme="0" tint="-0.34998626667073579"/>
      </left>
      <right/>
      <top/>
      <bottom style="medium">
        <color rgb="FF85A0BE"/>
      </bottom>
      <diagonal/>
    </border>
    <border>
      <left style="thin">
        <color theme="0" tint="-0.34998626667073579"/>
      </left>
      <right style="thin">
        <color theme="0" tint="-0.34998626667073579"/>
      </right>
      <top style="dotted">
        <color theme="4" tint="0.59999389629810485"/>
      </top>
      <bottom style="medium">
        <color rgb="FF85A0BE"/>
      </bottom>
      <diagonal/>
    </border>
    <border>
      <left/>
      <right style="dotted">
        <color theme="4" tint="0.59999389629810485"/>
      </right>
      <top/>
      <bottom style="medium">
        <color rgb="FF85A0BE"/>
      </bottom>
      <diagonal/>
    </border>
    <border>
      <left style="dotted">
        <color theme="4" tint="0.59999389629810485"/>
      </left>
      <right style="dotted">
        <color theme="4" tint="0.59999389629810485"/>
      </right>
      <top/>
      <bottom style="medium">
        <color rgb="FF85A0BE"/>
      </bottom>
      <diagonal/>
    </border>
    <border>
      <left style="thin">
        <color indexed="64"/>
      </left>
      <right style="thin">
        <color theme="0" tint="-0.34998626667073579"/>
      </right>
      <top style="dotted">
        <color theme="4" tint="0.59999389629810485"/>
      </top>
      <bottom style="medium">
        <color rgb="FF85A0BE"/>
      </bottom>
      <diagonal/>
    </border>
    <border>
      <left style="thin">
        <color indexed="64"/>
      </left>
      <right style="thin">
        <color theme="0" tint="-0.34998626667073579"/>
      </right>
      <top style="medium">
        <color rgb="FF85A0BE"/>
      </top>
      <bottom/>
      <diagonal/>
    </border>
    <border>
      <left/>
      <right style="thin">
        <color indexed="64"/>
      </right>
      <top style="thin">
        <color indexed="64"/>
      </top>
      <bottom style="medium">
        <color rgb="FF85A0BE"/>
      </bottom>
      <diagonal/>
    </border>
    <border>
      <left style="thin">
        <color indexed="64"/>
      </left>
      <right style="thin">
        <color indexed="64"/>
      </right>
      <top style="thin">
        <color indexed="64"/>
      </top>
      <bottom style="medium">
        <color rgb="FF85A0BE"/>
      </bottom>
      <diagonal/>
    </border>
    <border>
      <left style="thin">
        <color indexed="64"/>
      </left>
      <right/>
      <top style="thin">
        <color indexed="64"/>
      </top>
      <bottom style="medium">
        <color rgb="FF85A0BE"/>
      </bottom>
      <diagonal/>
    </border>
    <border>
      <left style="medium">
        <color rgb="FF85A0BE"/>
      </left>
      <right/>
      <top style="medium">
        <color rgb="FF85A0BE"/>
      </top>
      <bottom style="medium">
        <color rgb="FF85A0BE"/>
      </bottom>
      <diagonal/>
    </border>
    <border>
      <left/>
      <right style="medium">
        <color rgb="FF85A0BE"/>
      </right>
      <top style="medium">
        <color rgb="FF85A0BE"/>
      </top>
      <bottom style="medium">
        <color rgb="FF85A0BE"/>
      </bottom>
      <diagonal/>
    </border>
    <border>
      <left style="thin">
        <color indexed="64"/>
      </left>
      <right/>
      <top style="thin">
        <color indexed="64"/>
      </top>
      <bottom style="thin">
        <color theme="1"/>
      </bottom>
      <diagonal/>
    </border>
    <border>
      <left/>
      <right/>
      <top style="thin">
        <color indexed="64"/>
      </top>
      <bottom style="thin">
        <color theme="1"/>
      </bottom>
      <diagonal/>
    </border>
    <border>
      <left style="thin">
        <color rgb="FF000000"/>
      </left>
      <right/>
      <top style="medium">
        <color rgb="FF85A0BE"/>
      </top>
      <bottom/>
      <diagonal/>
    </border>
    <border>
      <left style="thin">
        <color indexed="64"/>
      </left>
      <right/>
      <top style="dotted">
        <color theme="2" tint="-0.499984740745262"/>
      </top>
      <bottom style="thin">
        <color rgb="FF000000"/>
      </bottom>
      <diagonal/>
    </border>
    <border>
      <left/>
      <right style="medium">
        <color rgb="FF85A0BE"/>
      </right>
      <top style="thin">
        <color indexed="64"/>
      </top>
      <bottom style="thin">
        <color theme="1"/>
      </bottom>
      <diagonal/>
    </border>
    <border>
      <left/>
      <right style="medium">
        <color rgb="FF85A0BE"/>
      </right>
      <top/>
      <bottom style="thin">
        <color theme="1"/>
      </bottom>
      <diagonal/>
    </border>
    <border>
      <left/>
      <right style="medium">
        <color rgb="FF85A0BE"/>
      </right>
      <top style="thin">
        <color rgb="FF000000"/>
      </top>
      <bottom style="medium">
        <color rgb="FF85A0BE"/>
      </bottom>
      <diagonal/>
    </border>
    <border>
      <left style="thin">
        <color theme="0"/>
      </left>
      <right style="thin">
        <color indexed="64"/>
      </right>
      <top style="thin">
        <color indexed="64"/>
      </top>
      <bottom/>
      <diagonal/>
    </border>
    <border>
      <left style="thin">
        <color theme="0"/>
      </left>
      <right style="thin">
        <color theme="0"/>
      </right>
      <top style="thin">
        <color theme="0"/>
      </top>
      <bottom style="thin">
        <color indexed="64"/>
      </bottom>
      <diagonal/>
    </border>
    <border>
      <left style="thin">
        <color theme="0"/>
      </left>
      <right/>
      <top style="thin">
        <color theme="0"/>
      </top>
      <bottom style="thin">
        <color indexed="64"/>
      </bottom>
      <diagonal/>
    </border>
    <border>
      <left/>
      <right style="thin">
        <color indexed="64"/>
      </right>
      <top/>
      <bottom style="thin">
        <color theme="0"/>
      </bottom>
      <diagonal/>
    </border>
    <border>
      <left/>
      <right style="thin">
        <color theme="0"/>
      </right>
      <top style="thin">
        <color theme="0"/>
      </top>
      <bottom/>
      <diagonal/>
    </border>
    <border>
      <left style="thin">
        <color indexed="64"/>
      </left>
      <right style="thin">
        <color indexed="64"/>
      </right>
      <top style="dotted">
        <color theme="2" tint="-0.499984740745262"/>
      </top>
      <bottom style="thin">
        <color rgb="FF000000"/>
      </bottom>
      <diagonal/>
    </border>
    <border>
      <left/>
      <right style="thin">
        <color indexed="64"/>
      </right>
      <top style="dotted">
        <color theme="2" tint="-0.499984740745262"/>
      </top>
      <bottom/>
      <diagonal/>
    </border>
    <border>
      <left style="thin">
        <color indexed="64"/>
      </left>
      <right style="thin">
        <color indexed="64"/>
      </right>
      <top/>
      <bottom style="dotted">
        <color indexed="64"/>
      </bottom>
      <diagonal/>
    </border>
    <border>
      <left style="thin">
        <color indexed="64"/>
      </left>
      <right style="thin">
        <color theme="0" tint="-0.34998626667073579"/>
      </right>
      <top/>
      <bottom/>
      <diagonal/>
    </border>
    <border>
      <left style="thin">
        <color indexed="64"/>
      </left>
      <right/>
      <top/>
      <bottom style="medium">
        <color rgb="FF85A0BE"/>
      </bottom>
      <diagonal/>
    </border>
    <border>
      <left style="thin">
        <color theme="0" tint="-0.34998626667073579"/>
      </left>
      <right style="thin">
        <color indexed="64"/>
      </right>
      <top/>
      <bottom style="medium">
        <color rgb="FF85A0BE"/>
      </bottom>
      <diagonal/>
    </border>
    <border>
      <left style="thin">
        <color theme="0" tint="-0.34998626667073579"/>
      </left>
      <right style="thin">
        <color indexed="64"/>
      </right>
      <top/>
      <bottom/>
      <diagonal/>
    </border>
    <border>
      <left style="thin">
        <color indexed="64"/>
      </left>
      <right style="thin">
        <color theme="0" tint="-0.34998626667073579"/>
      </right>
      <top/>
      <bottom style="dotted">
        <color rgb="FFBDD7EE"/>
      </bottom>
      <diagonal/>
    </border>
    <border>
      <left style="thin">
        <color theme="0" tint="-0.34998626667073579"/>
      </left>
      <right style="thin">
        <color indexed="64"/>
      </right>
      <top/>
      <bottom style="dotted">
        <color theme="4" tint="0.59999389629810485"/>
      </bottom>
      <diagonal/>
    </border>
    <border>
      <left style="thin">
        <color indexed="64"/>
      </left>
      <right style="thin">
        <color theme="0" tint="-0.34998626667073579"/>
      </right>
      <top style="dotted">
        <color rgb="FFBDD7EE"/>
      </top>
      <bottom style="dotted">
        <color rgb="FFBDD7EE"/>
      </bottom>
      <diagonal/>
    </border>
    <border>
      <left style="thin">
        <color indexed="64"/>
      </left>
      <right style="thin">
        <color theme="0" tint="-0.34998626667073579"/>
      </right>
      <top style="dotted">
        <color rgb="FFBDD7EE"/>
      </top>
      <bottom style="medium">
        <color rgb="FF85A0BE"/>
      </bottom>
      <diagonal/>
    </border>
    <border>
      <left style="dotted">
        <color rgb="FFCBD9E7"/>
      </left>
      <right style="dotted">
        <color rgb="FFCBD9E7"/>
      </right>
      <top style="dotted">
        <color rgb="FFCBD9E7"/>
      </top>
      <bottom style="dotted">
        <color rgb="FFCBD9E7"/>
      </bottom>
      <diagonal/>
    </border>
    <border>
      <left style="dotted">
        <color rgb="FFCBD9E7"/>
      </left>
      <right style="dotted">
        <color rgb="FFCBD9E7"/>
      </right>
      <top/>
      <bottom style="dotted">
        <color rgb="FFCBD9E7"/>
      </bottom>
      <diagonal/>
    </border>
    <border>
      <left style="dotted">
        <color rgb="FFCBD9E7"/>
      </left>
      <right style="dotted">
        <color rgb="FFCBD9E7"/>
      </right>
      <top style="dotted">
        <color rgb="FFCBD9E7"/>
      </top>
      <bottom style="medium">
        <color rgb="FF85A0BE"/>
      </bottom>
      <diagonal/>
    </border>
    <border>
      <left style="thin">
        <color indexed="64"/>
      </left>
      <right/>
      <top style="medium">
        <color rgb="FF85A0BE"/>
      </top>
      <bottom/>
      <diagonal/>
    </border>
    <border>
      <left style="thin">
        <color theme="6"/>
      </left>
      <right style="thin">
        <color theme="0" tint="-0.34998626667073579"/>
      </right>
      <top style="thin">
        <color indexed="64"/>
      </top>
      <bottom style="medium">
        <color rgb="FF85A0BE"/>
      </bottom>
      <diagonal/>
    </border>
    <border>
      <left style="thin">
        <color theme="6"/>
      </left>
      <right style="thin">
        <color theme="0" tint="-0.34998626667073579"/>
      </right>
      <top/>
      <bottom/>
      <diagonal/>
    </border>
    <border>
      <left/>
      <right style="thin">
        <color indexed="64"/>
      </right>
      <top style="medium">
        <color rgb="FF85A0BE"/>
      </top>
      <bottom/>
      <diagonal/>
    </border>
    <border>
      <left style="thin">
        <color indexed="64"/>
      </left>
      <right style="dotted">
        <color theme="2" tint="-0.499984740745262"/>
      </right>
      <top style="thin">
        <color indexed="64"/>
      </top>
      <bottom style="dotted">
        <color theme="2" tint="-0.499984740745262"/>
      </bottom>
      <diagonal/>
    </border>
    <border>
      <left/>
      <right/>
      <top style="thin">
        <color indexed="64"/>
      </top>
      <bottom style="dotted">
        <color theme="2" tint="-0.499984740745262"/>
      </bottom>
      <diagonal/>
    </border>
  </borders>
  <cellStyleXfs count="24">
    <xf numFmtId="0" fontId="0" fillId="0" borderId="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0" fontId="5" fillId="0" borderId="0" applyNumberForma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2" fillId="0" borderId="0" applyFont="0" applyFill="0" applyBorder="0" applyAlignment="0" applyProtection="0"/>
    <xf numFmtId="0" fontId="14" fillId="5" borderId="39" applyNumberFormat="0" applyAlignment="0" applyProtection="0"/>
    <xf numFmtId="0" fontId="2" fillId="11" borderId="40" applyNumberFormat="0" applyFont="0" applyAlignment="0" applyProtection="0"/>
    <xf numFmtId="0" fontId="15" fillId="12" borderId="0" applyNumberFormat="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cellStyleXfs>
  <cellXfs count="705">
    <xf numFmtId="0" fontId="0" fillId="0" borderId="0" xfId="0"/>
    <xf numFmtId="0" fontId="0" fillId="6" borderId="26" xfId="1" applyNumberFormat="1" applyFont="1" applyFill="1" applyBorder="1" applyAlignment="1" applyProtection="1">
      <alignment horizontal="center" vertical="center"/>
      <protection locked="0"/>
    </xf>
    <xf numFmtId="0" fontId="0" fillId="3" borderId="0" xfId="0" applyFill="1"/>
    <xf numFmtId="0" fontId="0" fillId="6" borderId="29" xfId="1" applyNumberFormat="1" applyFont="1" applyFill="1" applyBorder="1" applyAlignment="1" applyProtection="1">
      <alignment horizontal="center" vertical="center"/>
      <protection locked="0"/>
    </xf>
    <xf numFmtId="0" fontId="12" fillId="3" borderId="0" xfId="0" applyFont="1" applyFill="1"/>
    <xf numFmtId="0" fontId="12" fillId="0" borderId="0" xfId="0" applyFont="1"/>
    <xf numFmtId="0" fontId="5" fillId="0" borderId="0" xfId="6" applyAlignment="1" applyProtection="1">
      <alignment vertical="center" wrapText="1"/>
    </xf>
    <xf numFmtId="0" fontId="5" fillId="0" borderId="0" xfId="6" applyAlignment="1" applyProtection="1">
      <alignment vertical="center"/>
    </xf>
    <xf numFmtId="0" fontId="0" fillId="6" borderId="41" xfId="1" applyNumberFormat="1" applyFont="1" applyFill="1" applyBorder="1" applyAlignment="1" applyProtection="1">
      <alignment horizontal="center" vertical="center"/>
      <protection locked="0"/>
    </xf>
    <xf numFmtId="0" fontId="2" fillId="0" borderId="0" xfId="6" applyFont="1" applyAlignment="1" applyProtection="1">
      <alignment vertical="center"/>
    </xf>
    <xf numFmtId="0" fontId="5" fillId="0" borderId="0" xfId="6" applyBorder="1" applyAlignment="1" applyProtection="1">
      <alignment vertical="center"/>
    </xf>
    <xf numFmtId="0" fontId="8" fillId="0" borderId="0" xfId="6" applyFont="1" applyAlignment="1" applyProtection="1">
      <alignment horizontal="center" vertical="center"/>
      <protection locked="0"/>
    </xf>
    <xf numFmtId="0" fontId="0" fillId="0" borderId="0" xfId="0" applyProtection="1">
      <protection locked="0"/>
    </xf>
    <xf numFmtId="0" fontId="5" fillId="0" borderId="0" xfId="6" applyAlignment="1" applyProtection="1">
      <alignment vertical="center"/>
      <protection locked="0"/>
    </xf>
    <xf numFmtId="0" fontId="3" fillId="0" borderId="0" xfId="0" applyFont="1" applyAlignment="1" applyProtection="1">
      <alignment horizontal="left"/>
      <protection locked="0"/>
    </xf>
    <xf numFmtId="0" fontId="3" fillId="0" borderId="0" xfId="0" applyFont="1" applyProtection="1">
      <protection locked="0"/>
    </xf>
    <xf numFmtId="0" fontId="5" fillId="0" borderId="0" xfId="6" applyAlignment="1" applyProtection="1">
      <alignment vertical="center" wrapText="1"/>
      <protection locked="0"/>
    </xf>
    <xf numFmtId="0" fontId="4" fillId="0" borderId="0" xfId="0" applyFont="1" applyAlignment="1" applyProtection="1">
      <alignment vertical="center" wrapText="1"/>
      <protection locked="0"/>
    </xf>
    <xf numFmtId="0" fontId="0" fillId="6" borderId="44" xfId="1" applyNumberFormat="1" applyFont="1" applyFill="1" applyBorder="1" applyAlignment="1" applyProtection="1">
      <alignment horizontal="center" vertical="center"/>
      <protection locked="0"/>
    </xf>
    <xf numFmtId="0" fontId="0" fillId="0" borderId="0" xfId="0" applyAlignment="1" applyProtection="1">
      <alignment horizontal="left"/>
      <protection locked="0"/>
    </xf>
    <xf numFmtId="0" fontId="0" fillId="8" borderId="22" xfId="0" applyFill="1" applyBorder="1" applyAlignment="1">
      <alignment horizontal="left" vertical="center" wrapText="1"/>
    </xf>
    <xf numFmtId="0" fontId="0" fillId="2" borderId="22" xfId="0" applyFill="1" applyBorder="1" applyAlignment="1">
      <alignment horizontal="left" vertical="center" wrapText="1"/>
    </xf>
    <xf numFmtId="0" fontId="8" fillId="0" borderId="0" xfId="6" applyFont="1" applyAlignment="1" applyProtection="1">
      <alignment horizontal="center" vertical="center"/>
    </xf>
    <xf numFmtId="0" fontId="0" fillId="8" borderId="21" xfId="0" applyFill="1" applyBorder="1" applyAlignment="1">
      <alignment horizontal="left" vertical="center" wrapText="1"/>
    </xf>
    <xf numFmtId="0" fontId="0" fillId="0" borderId="0" xfId="0" applyAlignment="1" applyProtection="1">
      <alignment wrapText="1"/>
      <protection locked="0"/>
    </xf>
    <xf numFmtId="0" fontId="0" fillId="0" borderId="0" xfId="0" applyAlignment="1" applyProtection="1">
      <alignment horizontal="left" vertical="center" wrapText="1"/>
      <protection locked="0"/>
    </xf>
    <xf numFmtId="3" fontId="0" fillId="0" borderId="0" xfId="0" applyNumberFormat="1"/>
    <xf numFmtId="3" fontId="9" fillId="9" borderId="20" xfId="0" applyNumberFormat="1" applyFont="1" applyFill="1" applyBorder="1" applyAlignment="1">
      <alignment horizontal="center"/>
    </xf>
    <xf numFmtId="0" fontId="0" fillId="3" borderId="0" xfId="0" applyFill="1" applyAlignment="1" applyProtection="1">
      <alignment horizontal="left" vertical="center" wrapText="1"/>
      <protection locked="0"/>
    </xf>
    <xf numFmtId="3" fontId="4" fillId="0" borderId="0" xfId="0" applyNumberFormat="1" applyFont="1" applyAlignment="1" applyProtection="1">
      <alignment vertical="center" wrapText="1"/>
      <protection locked="0"/>
    </xf>
    <xf numFmtId="3" fontId="0" fillId="6" borderId="41" xfId="1" applyNumberFormat="1" applyFont="1" applyFill="1" applyBorder="1" applyAlignment="1" applyProtection="1">
      <alignment horizontal="center" vertical="center"/>
    </xf>
    <xf numFmtId="3" fontId="0" fillId="6" borderId="7" xfId="1" applyNumberFormat="1" applyFont="1" applyFill="1" applyBorder="1" applyAlignment="1" applyProtection="1">
      <alignment horizontal="center" vertical="center"/>
    </xf>
    <xf numFmtId="3" fontId="0" fillId="6" borderId="35" xfId="1" applyNumberFormat="1" applyFont="1" applyFill="1" applyBorder="1" applyAlignment="1" applyProtection="1">
      <alignment horizontal="center" vertical="center"/>
    </xf>
    <xf numFmtId="3" fontId="0" fillId="6" borderId="46" xfId="1" applyNumberFormat="1" applyFont="1" applyFill="1" applyBorder="1" applyAlignment="1" applyProtection="1">
      <alignment horizontal="center" vertical="center"/>
    </xf>
    <xf numFmtId="0" fontId="0" fillId="0" borderId="47" xfId="0" applyBorder="1"/>
    <xf numFmtId="0" fontId="0" fillId="0" borderId="48" xfId="0" applyBorder="1"/>
    <xf numFmtId="0" fontId="0" fillId="0" borderId="49" xfId="0" applyBorder="1"/>
    <xf numFmtId="0" fontId="0" fillId="0" borderId="50" xfId="0" applyBorder="1"/>
    <xf numFmtId="0" fontId="0" fillId="0" borderId="51" xfId="0" applyBorder="1"/>
    <xf numFmtId="0" fontId="0" fillId="0" borderId="52" xfId="0" applyBorder="1"/>
    <xf numFmtId="0" fontId="0" fillId="0" borderId="53" xfId="0" applyBorder="1"/>
    <xf numFmtId="0" fontId="0" fillId="0" borderId="55" xfId="0" applyBorder="1"/>
    <xf numFmtId="0" fontId="0" fillId="0" borderId="56" xfId="0" applyBorder="1"/>
    <xf numFmtId="0" fontId="0" fillId="0" borderId="58" xfId="0" applyBorder="1"/>
    <xf numFmtId="0" fontId="0" fillId="13" borderId="0" xfId="0" applyFill="1"/>
    <xf numFmtId="0" fontId="0" fillId="0" borderId="59" xfId="0" applyBorder="1"/>
    <xf numFmtId="0" fontId="0" fillId="0" borderId="57" xfId="0" applyBorder="1"/>
    <xf numFmtId="167" fontId="18" fillId="3" borderId="0" xfId="0" applyNumberFormat="1" applyFont="1" applyFill="1" applyAlignment="1">
      <alignment horizontal="left" vertical="center"/>
    </xf>
    <xf numFmtId="0" fontId="18" fillId="3" borderId="0" xfId="0" applyFont="1" applyFill="1" applyAlignment="1">
      <alignment horizontal="center" vertical="center"/>
    </xf>
    <xf numFmtId="0" fontId="18" fillId="3" borderId="0" xfId="0" applyFont="1" applyFill="1" applyAlignment="1">
      <alignment horizontal="left" vertical="center"/>
    </xf>
    <xf numFmtId="0" fontId="19" fillId="3" borderId="0" xfId="0" applyFont="1" applyFill="1" applyAlignment="1">
      <alignment horizontal="left" vertical="center"/>
    </xf>
    <xf numFmtId="0" fontId="0" fillId="0" borderId="60" xfId="0" applyBorder="1"/>
    <xf numFmtId="0" fontId="0" fillId="0" borderId="61" xfId="0" applyBorder="1"/>
    <xf numFmtId="0" fontId="0" fillId="0" borderId="62" xfId="0" applyBorder="1"/>
    <xf numFmtId="0" fontId="0" fillId="0" borderId="63" xfId="0" applyBorder="1"/>
    <xf numFmtId="0" fontId="0" fillId="3" borderId="2" xfId="0" applyFill="1" applyBorder="1"/>
    <xf numFmtId="0" fontId="0" fillId="2" borderId="25" xfId="0" applyFill="1" applyBorder="1" applyAlignment="1">
      <alignment horizontal="left" vertical="center" wrapText="1"/>
    </xf>
    <xf numFmtId="0" fontId="34" fillId="6" borderId="41" xfId="1" applyNumberFormat="1" applyFont="1" applyFill="1" applyBorder="1" applyAlignment="1" applyProtection="1">
      <alignment horizontal="center"/>
      <protection locked="0"/>
    </xf>
    <xf numFmtId="0" fontId="34" fillId="6" borderId="29" xfId="1" applyNumberFormat="1" applyFont="1" applyFill="1" applyBorder="1" applyAlignment="1" applyProtection="1">
      <alignment horizontal="center"/>
      <protection locked="0"/>
    </xf>
    <xf numFmtId="0" fontId="34" fillId="6" borderId="44" xfId="1" applyNumberFormat="1" applyFont="1" applyFill="1" applyBorder="1" applyAlignment="1" applyProtection="1">
      <alignment horizontal="center"/>
      <protection locked="0"/>
    </xf>
    <xf numFmtId="0" fontId="34" fillId="6" borderId="26" xfId="1" applyNumberFormat="1" applyFont="1" applyFill="1" applyBorder="1" applyAlignment="1" applyProtection="1">
      <alignment horizontal="center"/>
      <protection locked="0"/>
    </xf>
    <xf numFmtId="169" fontId="24" fillId="3" borderId="0" xfId="0" applyNumberFormat="1" applyFont="1" applyFill="1" applyAlignment="1">
      <alignment vertical="center"/>
    </xf>
    <xf numFmtId="0" fontId="34" fillId="6" borderId="64" xfId="1" applyNumberFormat="1" applyFont="1" applyFill="1" applyBorder="1" applyAlignment="1" applyProtection="1">
      <alignment horizontal="center"/>
      <protection locked="0"/>
    </xf>
    <xf numFmtId="0" fontId="34" fillId="6" borderId="65" xfId="1" applyNumberFormat="1" applyFont="1" applyFill="1" applyBorder="1" applyAlignment="1" applyProtection="1">
      <alignment horizontal="center"/>
      <protection locked="0"/>
    </xf>
    <xf numFmtId="14" fontId="34" fillId="6" borderId="66" xfId="1" applyNumberFormat="1" applyFont="1" applyFill="1" applyBorder="1" applyAlignment="1" applyProtection="1">
      <alignment horizontal="center"/>
      <protection locked="0"/>
    </xf>
    <xf numFmtId="14" fontId="34" fillId="6" borderId="67" xfId="1" applyNumberFormat="1" applyFont="1" applyFill="1" applyBorder="1" applyAlignment="1" applyProtection="1">
      <alignment horizontal="center"/>
      <protection locked="0"/>
    </xf>
    <xf numFmtId="1" fontId="9" fillId="0" borderId="24" xfId="0" applyNumberFormat="1" applyFont="1" applyBorder="1" applyAlignment="1">
      <alignment horizontal="center"/>
    </xf>
    <xf numFmtId="1" fontId="9" fillId="0" borderId="27" xfId="0" applyNumberFormat="1" applyFont="1" applyBorder="1" applyAlignment="1">
      <alignment horizontal="center"/>
    </xf>
    <xf numFmtId="0" fontId="0" fillId="0" borderId="68" xfId="0" applyBorder="1"/>
    <xf numFmtId="44" fontId="23" fillId="6" borderId="8" xfId="1" applyFont="1" applyFill="1" applyBorder="1" applyAlignment="1" applyProtection="1">
      <alignment vertical="center"/>
      <protection locked="0"/>
    </xf>
    <xf numFmtId="9" fontId="23" fillId="6" borderId="8" xfId="0" applyNumberFormat="1" applyFont="1" applyFill="1" applyBorder="1" applyAlignment="1" applyProtection="1">
      <alignment vertical="center"/>
      <protection locked="0"/>
    </xf>
    <xf numFmtId="167" fontId="23" fillId="6" borderId="8" xfId="0" applyNumberFormat="1" applyFont="1" applyFill="1" applyBorder="1" applyAlignment="1" applyProtection="1">
      <alignment vertical="center"/>
      <protection locked="0"/>
    </xf>
    <xf numFmtId="0" fontId="0" fillId="16" borderId="0" xfId="0" applyFill="1"/>
    <xf numFmtId="0" fontId="0" fillId="0" borderId="75" xfId="0" applyBorder="1"/>
    <xf numFmtId="0" fontId="0" fillId="0" borderId="76" xfId="0" applyBorder="1"/>
    <xf numFmtId="0" fontId="0" fillId="0" borderId="77" xfId="0" applyBorder="1"/>
    <xf numFmtId="0" fontId="0" fillId="0" borderId="78" xfId="0" applyBorder="1"/>
    <xf numFmtId="0" fontId="0" fillId="0" borderId="79" xfId="0" applyBorder="1"/>
    <xf numFmtId="0" fontId="23" fillId="0" borderId="78" xfId="0" applyFont="1" applyBorder="1"/>
    <xf numFmtId="0" fontId="22" fillId="3" borderId="0" xfId="0" applyFont="1" applyFill="1" applyAlignment="1">
      <alignment vertical="top"/>
    </xf>
    <xf numFmtId="169" fontId="24" fillId="3" borderId="5" xfId="0" applyNumberFormat="1" applyFont="1" applyFill="1" applyBorder="1" applyAlignment="1">
      <alignment vertical="center"/>
    </xf>
    <xf numFmtId="0" fontId="0" fillId="3" borderId="71" xfId="0" applyFill="1" applyBorder="1"/>
    <xf numFmtId="167" fontId="18" fillId="3" borderId="71" xfId="0" applyNumberFormat="1" applyFont="1" applyFill="1" applyBorder="1" applyAlignment="1">
      <alignment horizontal="left" vertical="center"/>
    </xf>
    <xf numFmtId="0" fontId="18" fillId="3" borderId="71" xfId="0" applyFont="1" applyFill="1" applyBorder="1" applyAlignment="1">
      <alignment horizontal="center" vertical="center"/>
    </xf>
    <xf numFmtId="0" fontId="18" fillId="3" borderId="5" xfId="0" applyFont="1" applyFill="1" applyBorder="1" applyAlignment="1">
      <alignment horizontal="left" vertical="center"/>
    </xf>
    <xf numFmtId="0" fontId="0" fillId="3" borderId="5" xfId="0" applyFill="1" applyBorder="1"/>
    <xf numFmtId="167" fontId="18" fillId="3" borderId="5" xfId="0" applyNumberFormat="1" applyFont="1" applyFill="1" applyBorder="1" applyAlignment="1">
      <alignment horizontal="left" vertical="center"/>
    </xf>
    <xf numFmtId="0" fontId="18" fillId="3" borderId="5" xfId="0" applyFont="1" applyFill="1" applyBorder="1" applyAlignment="1">
      <alignment horizontal="center" vertical="center"/>
    </xf>
    <xf numFmtId="0" fontId="0" fillId="3" borderId="70" xfId="0" applyFill="1" applyBorder="1"/>
    <xf numFmtId="0" fontId="0" fillId="3" borderId="72" xfId="0" applyFill="1" applyBorder="1"/>
    <xf numFmtId="0" fontId="0" fillId="3" borderId="10" xfId="0" applyFill="1" applyBorder="1"/>
    <xf numFmtId="0" fontId="22" fillId="3" borderId="5" xfId="0" applyFont="1" applyFill="1" applyBorder="1"/>
    <xf numFmtId="167" fontId="11" fillId="3" borderId="5" xfId="0" applyNumberFormat="1" applyFont="1" applyFill="1" applyBorder="1" applyAlignment="1">
      <alignment horizontal="center" vertical="center"/>
    </xf>
    <xf numFmtId="0" fontId="22" fillId="3" borderId="5" xfId="0" applyFont="1" applyFill="1" applyBorder="1" applyAlignment="1">
      <alignment vertical="top"/>
    </xf>
    <xf numFmtId="0" fontId="22" fillId="3" borderId="5" xfId="0" applyFont="1" applyFill="1" applyBorder="1" applyAlignment="1">
      <alignment horizontal="left" vertical="top"/>
    </xf>
    <xf numFmtId="167" fontId="11" fillId="3" borderId="71" xfId="0" applyNumberFormat="1" applyFont="1" applyFill="1" applyBorder="1" applyAlignment="1">
      <alignment horizontal="left" vertical="center"/>
    </xf>
    <xf numFmtId="0" fontId="0" fillId="3" borderId="73" xfId="0" applyFill="1" applyBorder="1"/>
    <xf numFmtId="167" fontId="11" fillId="3" borderId="5" xfId="0" applyNumberFormat="1" applyFont="1" applyFill="1" applyBorder="1" applyAlignment="1">
      <alignment horizontal="left" vertical="center"/>
    </xf>
    <xf numFmtId="0" fontId="25" fillId="3" borderId="71" xfId="0" applyFont="1" applyFill="1" applyBorder="1" applyAlignment="1">
      <alignment horizontal="left" vertical="center"/>
    </xf>
    <xf numFmtId="0" fontId="18" fillId="3" borderId="70" xfId="0" applyFont="1" applyFill="1" applyBorder="1"/>
    <xf numFmtId="0" fontId="25" fillId="3" borderId="10" xfId="0" applyFont="1" applyFill="1" applyBorder="1" applyAlignment="1">
      <alignment horizontal="left" vertical="center"/>
    </xf>
    <xf numFmtId="0" fontId="19" fillId="3" borderId="0" xfId="0" applyFont="1" applyFill="1" applyAlignment="1">
      <alignment vertical="top"/>
    </xf>
    <xf numFmtId="167" fontId="17" fillId="3" borderId="73" xfId="0" applyNumberFormat="1" applyFont="1" applyFill="1" applyBorder="1" applyAlignment="1">
      <alignment horizontal="left" vertical="center"/>
    </xf>
    <xf numFmtId="167" fontId="17" fillId="3" borderId="3" xfId="0" applyNumberFormat="1" applyFont="1" applyFill="1" applyBorder="1" applyAlignment="1">
      <alignment horizontal="left" vertical="center"/>
    </xf>
    <xf numFmtId="167" fontId="17" fillId="3" borderId="10" xfId="0" applyNumberFormat="1" applyFont="1" applyFill="1" applyBorder="1" applyAlignment="1">
      <alignment horizontal="left" vertical="center"/>
    </xf>
    <xf numFmtId="0" fontId="0" fillId="0" borderId="0" xfId="0" applyAlignment="1">
      <alignment horizontal="left" vertical="top"/>
    </xf>
    <xf numFmtId="0" fontId="0" fillId="10" borderId="0" xfId="0" applyFill="1"/>
    <xf numFmtId="0" fontId="0" fillId="10" borderId="0" xfId="0" applyFill="1" applyAlignment="1">
      <alignment horizontal="left" vertical="top"/>
    </xf>
    <xf numFmtId="0" fontId="36" fillId="3" borderId="0" xfId="5" applyFont="1" applyFill="1" applyAlignment="1">
      <alignment horizontal="left" vertical="center"/>
    </xf>
    <xf numFmtId="0" fontId="36" fillId="3" borderId="47" xfId="5" applyFont="1" applyFill="1" applyBorder="1" applyAlignment="1">
      <alignment horizontal="left" vertical="center"/>
    </xf>
    <xf numFmtId="0" fontId="10" fillId="0" borderId="47" xfId="0" applyFont="1" applyBorder="1"/>
    <xf numFmtId="0" fontId="46" fillId="3" borderId="59" xfId="5" applyFont="1" applyFill="1" applyBorder="1" applyAlignment="1">
      <alignment horizontal="left" vertical="center"/>
    </xf>
    <xf numFmtId="0" fontId="10" fillId="0" borderId="58" xfId="0" applyFont="1" applyBorder="1"/>
    <xf numFmtId="0" fontId="10" fillId="0" borderId="52" xfId="0" applyFont="1" applyBorder="1"/>
    <xf numFmtId="0" fontId="10" fillId="0" borderId="55" xfId="0" applyFont="1" applyBorder="1"/>
    <xf numFmtId="0" fontId="10" fillId="0" borderId="49" xfId="0" applyFont="1" applyBorder="1"/>
    <xf numFmtId="0" fontId="10" fillId="0" borderId="54" xfId="0" applyFont="1" applyBorder="1"/>
    <xf numFmtId="0" fontId="48" fillId="17" borderId="3" xfId="0" applyFont="1" applyFill="1" applyBorder="1"/>
    <xf numFmtId="0" fontId="48" fillId="3" borderId="0" xfId="0" applyFont="1" applyFill="1"/>
    <xf numFmtId="0" fontId="48" fillId="0" borderId="0" xfId="0" applyFont="1"/>
    <xf numFmtId="0" fontId="49" fillId="3" borderId="0" xfId="0" applyFont="1" applyFill="1" applyAlignment="1">
      <alignment horizontal="center" vertical="center" wrapText="1"/>
    </xf>
    <xf numFmtId="0" fontId="48" fillId="17" borderId="0" xfId="0" applyFont="1" applyFill="1"/>
    <xf numFmtId="0" fontId="50" fillId="0" borderId="0" xfId="0" applyFont="1" applyAlignment="1">
      <alignment horizontal="center" vertical="center"/>
    </xf>
    <xf numFmtId="0" fontId="50" fillId="0" borderId="5" xfId="0" applyFont="1" applyBorder="1" applyAlignment="1">
      <alignment horizontal="center" vertical="center"/>
    </xf>
    <xf numFmtId="0" fontId="48" fillId="0" borderId="0" xfId="0" applyFont="1" applyAlignment="1">
      <alignment wrapText="1"/>
    </xf>
    <xf numFmtId="167" fontId="48" fillId="3" borderId="71" xfId="0" applyNumberFormat="1" applyFont="1" applyFill="1" applyBorder="1"/>
    <xf numFmtId="0" fontId="48" fillId="3" borderId="71" xfId="0" applyFont="1" applyFill="1" applyBorder="1"/>
    <xf numFmtId="0" fontId="48" fillId="3" borderId="9" xfId="0" applyFont="1" applyFill="1" applyBorder="1"/>
    <xf numFmtId="167" fontId="48" fillId="3" borderId="9" xfId="0" applyNumberFormat="1" applyFont="1" applyFill="1" applyBorder="1"/>
    <xf numFmtId="167" fontId="48" fillId="3" borderId="10" xfId="0" applyNumberFormat="1" applyFont="1" applyFill="1" applyBorder="1"/>
    <xf numFmtId="167" fontId="48" fillId="0" borderId="0" xfId="0" applyNumberFormat="1" applyFont="1"/>
    <xf numFmtId="167" fontId="48" fillId="3" borderId="0" xfId="0" applyNumberFormat="1" applyFont="1" applyFill="1"/>
    <xf numFmtId="0" fontId="53" fillId="3" borderId="3" xfId="0" applyFont="1" applyFill="1" applyBorder="1" applyAlignment="1">
      <alignment horizontal="center" vertical="center" wrapText="1"/>
    </xf>
    <xf numFmtId="170" fontId="48" fillId="6" borderId="85" xfId="7" applyNumberFormat="1" applyFont="1" applyFill="1" applyBorder="1" applyAlignment="1" applyProtection="1">
      <alignment horizontal="center"/>
      <protection locked="0"/>
    </xf>
    <xf numFmtId="0" fontId="47" fillId="6" borderId="85" xfId="0" applyFont="1" applyFill="1" applyBorder="1" applyAlignment="1" applyProtection="1">
      <alignment horizontal="center"/>
      <protection locked="0"/>
    </xf>
    <xf numFmtId="14" fontId="47" fillId="6" borderId="85" xfId="0" applyNumberFormat="1" applyFont="1" applyFill="1" applyBorder="1" applyAlignment="1" applyProtection="1">
      <alignment horizontal="center" wrapText="1"/>
      <protection locked="0"/>
    </xf>
    <xf numFmtId="3" fontId="47" fillId="6" borderId="85" xfId="0" applyNumberFormat="1" applyFont="1" applyFill="1" applyBorder="1" applyAlignment="1" applyProtection="1">
      <alignment horizontal="center" wrapText="1"/>
      <protection locked="0"/>
    </xf>
    <xf numFmtId="0" fontId="47" fillId="6" borderId="85" xfId="0" applyFont="1" applyFill="1" applyBorder="1" applyAlignment="1" applyProtection="1">
      <alignment horizontal="center" wrapText="1"/>
      <protection locked="0"/>
    </xf>
    <xf numFmtId="167" fontId="48" fillId="3" borderId="3" xfId="8" applyNumberFormat="1" applyFont="1" applyFill="1" applyBorder="1" applyProtection="1"/>
    <xf numFmtId="170" fontId="48" fillId="6" borderId="83" xfId="7" applyNumberFormat="1" applyFont="1" applyFill="1" applyBorder="1" applyAlignment="1" applyProtection="1">
      <alignment horizontal="center"/>
      <protection locked="0"/>
    </xf>
    <xf numFmtId="0" fontId="48" fillId="6" borderId="83" xfId="0" applyFont="1" applyFill="1" applyBorder="1" applyAlignment="1" applyProtection="1">
      <alignment horizontal="center"/>
      <protection locked="0"/>
    </xf>
    <xf numFmtId="14" fontId="47" fillId="6" borderId="83" xfId="0" applyNumberFormat="1" applyFont="1" applyFill="1" applyBorder="1" applyAlignment="1" applyProtection="1">
      <alignment horizontal="center" wrapText="1"/>
      <protection locked="0"/>
    </xf>
    <xf numFmtId="3" fontId="48" fillId="6" borderId="83" xfId="0" applyNumberFormat="1" applyFont="1" applyFill="1" applyBorder="1" applyAlignment="1" applyProtection="1">
      <alignment horizontal="center" wrapText="1"/>
      <protection locked="0"/>
    </xf>
    <xf numFmtId="0" fontId="48" fillId="6" borderId="83" xfId="0" applyFont="1" applyFill="1" applyBorder="1" applyAlignment="1" applyProtection="1">
      <alignment horizontal="center" wrapText="1"/>
      <protection locked="0"/>
    </xf>
    <xf numFmtId="14" fontId="48" fillId="6" borderId="82" xfId="0" applyNumberFormat="1" applyFont="1" applyFill="1" applyBorder="1" applyAlignment="1" applyProtection="1">
      <alignment horizontal="center" wrapText="1"/>
      <protection locked="0"/>
    </xf>
    <xf numFmtId="14" fontId="48" fillId="6" borderId="83" xfId="0" applyNumberFormat="1" applyFont="1" applyFill="1" applyBorder="1" applyAlignment="1" applyProtection="1">
      <alignment horizontal="center" wrapText="1"/>
      <protection locked="0"/>
    </xf>
    <xf numFmtId="0" fontId="48" fillId="15" borderId="82" xfId="0" applyFont="1" applyFill="1" applyBorder="1"/>
    <xf numFmtId="0" fontId="48" fillId="3" borderId="3" xfId="0" applyFont="1" applyFill="1" applyBorder="1"/>
    <xf numFmtId="0" fontId="48" fillId="0" borderId="84" xfId="0" applyFont="1" applyBorder="1" applyProtection="1">
      <protection locked="0"/>
    </xf>
    <xf numFmtId="0" fontId="48" fillId="0" borderId="89" xfId="0" applyFont="1" applyBorder="1" applyProtection="1">
      <protection locked="0"/>
    </xf>
    <xf numFmtId="0" fontId="48" fillId="0" borderId="83" xfId="0" applyFont="1" applyBorder="1" applyProtection="1">
      <protection locked="0"/>
    </xf>
    <xf numFmtId="169" fontId="23" fillId="6" borderId="8" xfId="0" applyNumberFormat="1" applyFont="1" applyFill="1" applyBorder="1" applyAlignment="1" applyProtection="1">
      <alignment vertical="center"/>
      <protection locked="0"/>
    </xf>
    <xf numFmtId="0" fontId="0" fillId="17" borderId="0" xfId="0" applyFill="1" applyProtection="1">
      <protection locked="0"/>
    </xf>
    <xf numFmtId="0" fontId="4" fillId="17" borderId="0" xfId="0" applyFont="1" applyFill="1" applyAlignment="1" applyProtection="1">
      <alignment vertical="center" wrapText="1"/>
      <protection locked="0"/>
    </xf>
    <xf numFmtId="0" fontId="0" fillId="17" borderId="2" xfId="0" applyFill="1" applyBorder="1" applyProtection="1">
      <protection locked="0"/>
    </xf>
    <xf numFmtId="0" fontId="0" fillId="17" borderId="0" xfId="0" applyFill="1" applyAlignment="1" applyProtection="1">
      <alignment horizontal="left"/>
      <protection locked="0"/>
    </xf>
    <xf numFmtId="1" fontId="9" fillId="0" borderId="28" xfId="0" applyNumberFormat="1" applyFont="1" applyBorder="1" applyAlignment="1">
      <alignment horizontal="center"/>
    </xf>
    <xf numFmtId="0" fontId="57" fillId="17" borderId="8" xfId="0" applyFont="1" applyFill="1" applyBorder="1"/>
    <xf numFmtId="0" fontId="19" fillId="17" borderId="8" xfId="0" applyFont="1" applyFill="1" applyBorder="1" applyAlignment="1">
      <alignment horizontal="center"/>
    </xf>
    <xf numFmtId="3" fontId="58" fillId="17" borderId="8" xfId="0" applyNumberFormat="1" applyFont="1" applyFill="1" applyBorder="1" applyAlignment="1">
      <alignment horizontal="center"/>
    </xf>
    <xf numFmtId="3" fontId="57" fillId="17" borderId="8" xfId="7" applyNumberFormat="1" applyFont="1" applyFill="1" applyBorder="1" applyAlignment="1" applyProtection="1">
      <alignment horizontal="center" vertical="center"/>
    </xf>
    <xf numFmtId="1" fontId="59" fillId="5" borderId="8" xfId="13" applyNumberFormat="1" applyFont="1" applyBorder="1" applyAlignment="1" applyProtection="1">
      <alignment horizontal="right"/>
    </xf>
    <xf numFmtId="14" fontId="59" fillId="5" borderId="8" xfId="13" applyNumberFormat="1" applyFont="1" applyBorder="1" applyAlignment="1" applyProtection="1">
      <alignment horizontal="center" vertical="center"/>
    </xf>
    <xf numFmtId="0" fontId="59" fillId="5" borderId="8" xfId="13" applyNumberFormat="1" applyFont="1" applyBorder="1" applyAlignment="1" applyProtection="1">
      <alignment horizontal="center" vertical="center"/>
    </xf>
    <xf numFmtId="0" fontId="60" fillId="16" borderId="8" xfId="6" applyFont="1" applyFill="1" applyBorder="1" applyAlignment="1" applyProtection="1">
      <alignment vertical="center"/>
    </xf>
    <xf numFmtId="0" fontId="42" fillId="16" borderId="8" xfId="0" applyFont="1" applyFill="1" applyBorder="1" applyAlignment="1">
      <alignment horizontal="center" vertical="center"/>
    </xf>
    <xf numFmtId="0" fontId="42" fillId="16" borderId="8" xfId="0" applyFont="1" applyFill="1" applyBorder="1" applyAlignment="1">
      <alignment vertical="center"/>
    </xf>
    <xf numFmtId="0" fontId="57" fillId="16" borderId="8" xfId="0" applyFont="1" applyFill="1" applyBorder="1" applyAlignment="1">
      <alignment horizontal="center" vertical="center" wrapText="1"/>
    </xf>
    <xf numFmtId="0" fontId="61" fillId="16" borderId="30" xfId="0" applyFont="1" applyFill="1" applyBorder="1" applyAlignment="1">
      <alignment vertical="center"/>
    </xf>
    <xf numFmtId="0" fontId="61" fillId="16" borderId="20" xfId="0" applyFont="1" applyFill="1" applyBorder="1" applyAlignment="1">
      <alignment vertical="center"/>
    </xf>
    <xf numFmtId="0" fontId="61" fillId="16" borderId="21" xfId="0" applyFont="1" applyFill="1" applyBorder="1" applyAlignment="1">
      <alignment vertical="center"/>
    </xf>
    <xf numFmtId="0" fontId="61" fillId="16" borderId="23" xfId="0" applyFont="1" applyFill="1" applyBorder="1" applyAlignment="1">
      <alignment vertical="center"/>
    </xf>
    <xf numFmtId="9" fontId="61" fillId="16" borderId="23" xfId="4" applyFont="1" applyFill="1" applyBorder="1" applyAlignment="1" applyProtection="1">
      <alignment vertical="center"/>
    </xf>
    <xf numFmtId="0" fontId="57" fillId="0" borderId="0" xfId="0" applyFont="1"/>
    <xf numFmtId="0" fontId="57" fillId="0" borderId="0" xfId="0" applyFont="1" applyAlignment="1">
      <alignment vertical="center"/>
    </xf>
    <xf numFmtId="168" fontId="57" fillId="0" borderId="31" xfId="7" applyNumberFormat="1" applyFont="1" applyBorder="1" applyProtection="1"/>
    <xf numFmtId="168" fontId="57" fillId="0" borderId="34" xfId="7" applyNumberFormat="1" applyFont="1" applyBorder="1" applyProtection="1"/>
    <xf numFmtId="44" fontId="57" fillId="0" borderId="38" xfId="1" applyFont="1" applyBorder="1" applyProtection="1"/>
    <xf numFmtId="44" fontId="58" fillId="0" borderId="43" xfId="1" applyFont="1" applyBorder="1" applyProtection="1"/>
    <xf numFmtId="168" fontId="57" fillId="0" borderId="33" xfId="7" applyNumberFormat="1" applyFont="1" applyBorder="1" applyProtection="1"/>
    <xf numFmtId="44" fontId="57" fillId="0" borderId="8" xfId="1" applyFont="1" applyBorder="1" applyProtection="1"/>
    <xf numFmtId="44" fontId="58" fillId="0" borderId="32" xfId="1" applyFont="1" applyBorder="1" applyProtection="1"/>
    <xf numFmtId="44" fontId="57" fillId="0" borderId="0" xfId="1" applyFont="1" applyBorder="1" applyProtection="1"/>
    <xf numFmtId="168" fontId="57" fillId="15" borderId="31" xfId="7" applyNumberFormat="1" applyFont="1" applyFill="1" applyBorder="1" applyProtection="1"/>
    <xf numFmtId="168" fontId="57" fillId="15" borderId="33" xfId="7" applyNumberFormat="1" applyFont="1" applyFill="1" applyBorder="1" applyProtection="1"/>
    <xf numFmtId="44" fontId="57" fillId="15" borderId="8" xfId="1" applyFont="1" applyFill="1" applyBorder="1" applyAlignment="1" applyProtection="1">
      <alignment wrapText="1"/>
    </xf>
    <xf numFmtId="44" fontId="57" fillId="15" borderId="8" xfId="1" applyFont="1" applyFill="1" applyBorder="1" applyProtection="1"/>
    <xf numFmtId="44" fontId="58" fillId="15" borderId="32" xfId="1" applyFont="1" applyFill="1" applyBorder="1" applyProtection="1"/>
    <xf numFmtId="0" fontId="57" fillId="3" borderId="0" xfId="0" applyFont="1" applyFill="1"/>
    <xf numFmtId="0" fontId="58" fillId="3" borderId="0" xfId="0" applyFont="1" applyFill="1"/>
    <xf numFmtId="0" fontId="57" fillId="15" borderId="36" xfId="0" applyFont="1" applyFill="1" applyBorder="1"/>
    <xf numFmtId="0" fontId="57" fillId="15" borderId="12" xfId="0" applyFont="1" applyFill="1" applyBorder="1"/>
    <xf numFmtId="0" fontId="57" fillId="15" borderId="13" xfId="0" applyFont="1" applyFill="1" applyBorder="1"/>
    <xf numFmtId="0" fontId="57" fillId="15" borderId="14" xfId="0" applyFont="1" applyFill="1" applyBorder="1"/>
    <xf numFmtId="44" fontId="57" fillId="15" borderId="14" xfId="1" applyFont="1" applyFill="1" applyBorder="1"/>
    <xf numFmtId="0" fontId="57" fillId="15" borderId="37" xfId="0" applyFont="1" applyFill="1" applyBorder="1"/>
    <xf numFmtId="0" fontId="57" fillId="15" borderId="15" xfId="0" applyFont="1" applyFill="1" applyBorder="1"/>
    <xf numFmtId="0" fontId="57" fillId="15" borderId="0" xfId="0" applyFont="1" applyFill="1"/>
    <xf numFmtId="0" fontId="57" fillId="15" borderId="16" xfId="0" applyFont="1" applyFill="1" applyBorder="1"/>
    <xf numFmtId="0" fontId="57" fillId="15" borderId="17" xfId="0" applyFont="1" applyFill="1" applyBorder="1"/>
    <xf numFmtId="0" fontId="57" fillId="15" borderId="18" xfId="0" applyFont="1" applyFill="1" applyBorder="1"/>
    <xf numFmtId="0" fontId="57" fillId="15" borderId="19" xfId="0" applyFont="1" applyFill="1" applyBorder="1"/>
    <xf numFmtId="0" fontId="57" fillId="15" borderId="91" xfId="0" applyFont="1" applyFill="1" applyBorder="1"/>
    <xf numFmtId="0" fontId="60" fillId="16" borderId="8" xfId="6" applyFont="1" applyFill="1" applyBorder="1" applyAlignment="1" applyProtection="1">
      <alignment vertical="center"/>
      <protection locked="0"/>
    </xf>
    <xf numFmtId="1" fontId="59" fillId="5" borderId="39" xfId="13" applyNumberFormat="1" applyFont="1" applyAlignment="1" applyProtection="1">
      <alignment horizontal="right"/>
    </xf>
    <xf numFmtId="14" fontId="59" fillId="5" borderId="42" xfId="13" applyNumberFormat="1" applyFont="1" applyBorder="1" applyAlignment="1" applyProtection="1">
      <alignment horizontal="center" vertical="center"/>
    </xf>
    <xf numFmtId="0" fontId="59" fillId="5" borderId="42" xfId="13" applyNumberFormat="1" applyFont="1" applyBorder="1" applyAlignment="1" applyProtection="1">
      <alignment horizontal="center" vertical="center"/>
    </xf>
    <xf numFmtId="3" fontId="57" fillId="6" borderId="41" xfId="1" applyNumberFormat="1" applyFont="1" applyFill="1" applyBorder="1" applyAlignment="1" applyProtection="1">
      <alignment horizontal="center" vertical="center"/>
    </xf>
    <xf numFmtId="3" fontId="57" fillId="6" borderId="7" xfId="1" applyNumberFormat="1" applyFont="1" applyFill="1" applyBorder="1" applyAlignment="1" applyProtection="1">
      <alignment horizontal="center" vertical="center"/>
    </xf>
    <xf numFmtId="3" fontId="57" fillId="6" borderId="46" xfId="1" applyNumberFormat="1" applyFont="1" applyFill="1" applyBorder="1" applyAlignment="1" applyProtection="1">
      <alignment horizontal="center" vertical="center"/>
    </xf>
    <xf numFmtId="3" fontId="57" fillId="6" borderId="35" xfId="1" applyNumberFormat="1" applyFont="1" applyFill="1" applyBorder="1" applyAlignment="1" applyProtection="1">
      <alignment horizontal="center" vertical="center"/>
    </xf>
    <xf numFmtId="0" fontId="57" fillId="3" borderId="0" xfId="0" applyFont="1" applyFill="1" applyProtection="1">
      <protection locked="0"/>
    </xf>
    <xf numFmtId="0" fontId="19" fillId="9" borderId="24" xfId="0" applyFont="1" applyFill="1" applyBorder="1" applyAlignment="1" applyProtection="1">
      <alignment horizontal="center"/>
      <protection locked="0"/>
    </xf>
    <xf numFmtId="3" fontId="58" fillId="9" borderId="20" xfId="0" applyNumberFormat="1" applyFont="1" applyFill="1" applyBorder="1" applyAlignment="1">
      <alignment horizontal="center"/>
    </xf>
    <xf numFmtId="1" fontId="59" fillId="5" borderId="42" xfId="13" applyNumberFormat="1" applyFont="1" applyBorder="1" applyAlignment="1" applyProtection="1">
      <alignment horizontal="right"/>
    </xf>
    <xf numFmtId="3" fontId="57" fillId="6" borderId="29" xfId="1" applyNumberFormat="1" applyFont="1" applyFill="1" applyBorder="1" applyAlignment="1" applyProtection="1">
      <alignment horizontal="center" vertical="center"/>
    </xf>
    <xf numFmtId="0" fontId="27" fillId="15" borderId="8" xfId="0" applyFont="1" applyFill="1" applyBorder="1" applyAlignment="1" applyProtection="1">
      <alignment horizontal="center" vertical="center" wrapText="1"/>
      <protection locked="0"/>
    </xf>
    <xf numFmtId="0" fontId="57" fillId="15" borderId="8" xfId="0" applyFont="1" applyFill="1" applyBorder="1" applyAlignment="1">
      <alignment horizontal="left" vertical="center" wrapText="1"/>
    </xf>
    <xf numFmtId="0" fontId="0" fillId="17" borderId="0" xfId="0" applyFill="1"/>
    <xf numFmtId="167" fontId="35" fillId="6" borderId="93" xfId="0" applyNumberFormat="1" applyFont="1" applyFill="1" applyBorder="1" applyAlignment="1" applyProtection="1">
      <alignment horizontal="left" vertical="center"/>
      <protection locked="0"/>
    </xf>
    <xf numFmtId="167" fontId="35" fillId="6" borderId="94" xfId="0" applyNumberFormat="1" applyFont="1" applyFill="1" applyBorder="1" applyAlignment="1" applyProtection="1">
      <alignment horizontal="left" vertical="center"/>
      <protection locked="0"/>
    </xf>
    <xf numFmtId="167" fontId="35" fillId="6" borderId="97" xfId="0" applyNumberFormat="1" applyFont="1" applyFill="1" applyBorder="1" applyAlignment="1" applyProtection="1">
      <alignment horizontal="left" vertical="center"/>
      <protection locked="0"/>
    </xf>
    <xf numFmtId="42" fontId="18" fillId="3" borderId="73" xfId="0" applyNumberFormat="1" applyFont="1" applyFill="1" applyBorder="1" applyAlignment="1">
      <alignment horizontal="center" vertical="center"/>
    </xf>
    <xf numFmtId="42" fontId="25" fillId="3" borderId="10" xfId="0" applyNumberFormat="1" applyFont="1" applyFill="1" applyBorder="1" applyAlignment="1">
      <alignment horizontal="left" vertical="center"/>
    </xf>
    <xf numFmtId="42" fontId="0" fillId="3" borderId="73" xfId="0" applyNumberFormat="1" applyFill="1" applyBorder="1"/>
    <xf numFmtId="0" fontId="0" fillId="0" borderId="103" xfId="0" applyBorder="1"/>
    <xf numFmtId="0" fontId="0" fillId="0" borderId="104" xfId="0" applyBorder="1"/>
    <xf numFmtId="167" fontId="24" fillId="3" borderId="105" xfId="0" applyNumberFormat="1" applyFont="1" applyFill="1" applyBorder="1" applyAlignment="1">
      <alignment horizontal="center" vertical="center"/>
    </xf>
    <xf numFmtId="0" fontId="0" fillId="0" borderId="106" xfId="0" applyBorder="1"/>
    <xf numFmtId="0" fontId="0" fillId="0" borderId="107" xfId="0" applyBorder="1"/>
    <xf numFmtId="0" fontId="0" fillId="0" borderId="108" xfId="0" applyBorder="1"/>
    <xf numFmtId="167" fontId="24" fillId="3" borderId="109" xfId="0" applyNumberFormat="1" applyFont="1" applyFill="1" applyBorder="1" applyAlignment="1">
      <alignment horizontal="center" vertical="center"/>
    </xf>
    <xf numFmtId="167" fontId="24" fillId="3" borderId="110" xfId="0" applyNumberFormat="1" applyFont="1" applyFill="1" applyBorder="1" applyAlignment="1">
      <alignment horizontal="center" vertical="center"/>
    </xf>
    <xf numFmtId="0" fontId="0" fillId="0" borderId="111" xfId="0" applyBorder="1"/>
    <xf numFmtId="0" fontId="0" fillId="0" borderId="113" xfId="0" applyBorder="1"/>
    <xf numFmtId="0" fontId="0" fillId="0" borderId="114" xfId="0" applyBorder="1"/>
    <xf numFmtId="0" fontId="0" fillId="0" borderId="115" xfId="0" applyBorder="1"/>
    <xf numFmtId="167" fontId="24" fillId="3" borderId="116" xfId="0" applyNumberFormat="1" applyFont="1" applyFill="1" applyBorder="1" applyAlignment="1">
      <alignment horizontal="center" vertical="center"/>
    </xf>
    <xf numFmtId="167" fontId="23" fillId="6" borderId="119" xfId="0" applyNumberFormat="1" applyFont="1" applyFill="1" applyBorder="1" applyAlignment="1" applyProtection="1">
      <alignment vertical="center"/>
      <protection locked="0"/>
    </xf>
    <xf numFmtId="0" fontId="57" fillId="15" borderId="124" xfId="0" applyFont="1" applyFill="1" applyBorder="1"/>
    <xf numFmtId="171" fontId="35" fillId="6" borderId="92" xfId="0" applyNumberFormat="1" applyFont="1" applyFill="1" applyBorder="1" applyAlignment="1" applyProtection="1">
      <alignment horizontal="left" vertical="center"/>
      <protection locked="0"/>
    </xf>
    <xf numFmtId="171" fontId="35" fillId="6" borderId="96" xfId="0" applyNumberFormat="1" applyFont="1" applyFill="1" applyBorder="1" applyAlignment="1" applyProtection="1">
      <alignment horizontal="left" vertical="center"/>
      <protection locked="0"/>
    </xf>
    <xf numFmtId="171" fontId="35" fillId="6" borderId="98" xfId="0" applyNumberFormat="1" applyFont="1" applyFill="1" applyBorder="1" applyAlignment="1" applyProtection="1">
      <alignment horizontal="left" vertical="center"/>
      <protection locked="0"/>
    </xf>
    <xf numFmtId="171" fontId="35" fillId="6" borderId="99" xfId="0" applyNumberFormat="1" applyFont="1" applyFill="1" applyBorder="1" applyAlignment="1" applyProtection="1">
      <alignment horizontal="left" vertical="center"/>
      <protection locked="0"/>
    </xf>
    <xf numFmtId="0" fontId="57" fillId="3" borderId="71" xfId="0" applyFont="1" applyFill="1" applyBorder="1"/>
    <xf numFmtId="44" fontId="57" fillId="3" borderId="71" xfId="1" applyFont="1" applyFill="1" applyBorder="1"/>
    <xf numFmtId="0" fontId="0" fillId="10" borderId="0" xfId="0" applyFill="1" applyAlignment="1">
      <alignment vertical="center"/>
    </xf>
    <xf numFmtId="0" fontId="0" fillId="3" borderId="0" xfId="0" applyFill="1" applyAlignment="1">
      <alignment vertical="center"/>
    </xf>
    <xf numFmtId="0" fontId="0" fillId="0" borderId="0" xfId="0" applyAlignment="1">
      <alignment vertical="center"/>
    </xf>
    <xf numFmtId="1" fontId="48" fillId="15" borderId="82" xfId="0" applyNumberFormat="1" applyFont="1" applyFill="1" applyBorder="1"/>
    <xf numFmtId="14" fontId="48" fillId="0" borderId="82" xfId="0" applyNumberFormat="1" applyFont="1" applyBorder="1" applyProtection="1">
      <protection locked="0"/>
    </xf>
    <xf numFmtId="14" fontId="48" fillId="0" borderId="83" xfId="0" applyNumberFormat="1" applyFont="1" applyBorder="1" applyProtection="1">
      <protection locked="0"/>
    </xf>
    <xf numFmtId="0" fontId="0" fillId="3" borderId="0" xfId="0" applyFill="1" applyProtection="1">
      <protection locked="0"/>
    </xf>
    <xf numFmtId="3" fontId="0" fillId="15" borderId="126" xfId="0" applyNumberFormat="1" applyFill="1" applyBorder="1"/>
    <xf numFmtId="3" fontId="0" fillId="15" borderId="125" xfId="0" applyNumberFormat="1" applyFill="1" applyBorder="1"/>
    <xf numFmtId="3" fontId="58" fillId="9" borderId="20" xfId="0" applyNumberFormat="1" applyFont="1" applyFill="1" applyBorder="1" applyAlignment="1">
      <alignment horizontal="right"/>
    </xf>
    <xf numFmtId="0" fontId="0" fillId="0" borderId="0" xfId="0" pivotButton="1"/>
    <xf numFmtId="0" fontId="0" fillId="0" borderId="0" xfId="0" applyAlignment="1">
      <alignment horizontal="left"/>
    </xf>
    <xf numFmtId="0" fontId="9" fillId="0" borderId="0" xfId="0" applyFont="1"/>
    <xf numFmtId="42" fontId="0" fillId="3" borderId="5" xfId="0" applyNumberFormat="1" applyFill="1" applyBorder="1"/>
    <xf numFmtId="167" fontId="11" fillId="3" borderId="127" xfId="0" applyNumberFormat="1" applyFont="1" applyFill="1" applyBorder="1" applyAlignment="1">
      <alignment horizontal="center" vertical="center"/>
    </xf>
    <xf numFmtId="42" fontId="25" fillId="3" borderId="71" xfId="0" applyNumberFormat="1" applyFont="1" applyFill="1" applyBorder="1" applyAlignment="1">
      <alignment horizontal="left" vertical="center"/>
    </xf>
    <xf numFmtId="42" fontId="25" fillId="3" borderId="128" xfId="0" applyNumberFormat="1" applyFont="1" applyFill="1" applyBorder="1" applyAlignment="1">
      <alignment horizontal="left" vertical="center"/>
    </xf>
    <xf numFmtId="0" fontId="0" fillId="3" borderId="127" xfId="0" applyFill="1" applyBorder="1"/>
    <xf numFmtId="42" fontId="18" fillId="3" borderId="5" xfId="0" applyNumberFormat="1" applyFont="1" applyFill="1" applyBorder="1" applyAlignment="1">
      <alignment horizontal="center" vertical="center"/>
    </xf>
    <xf numFmtId="42" fontId="18" fillId="3" borderId="128" xfId="0" applyNumberFormat="1" applyFont="1" applyFill="1" applyBorder="1" applyAlignment="1">
      <alignment horizontal="center" vertical="center"/>
    </xf>
    <xf numFmtId="0" fontId="25" fillId="3" borderId="128" xfId="0" applyFont="1" applyFill="1" applyBorder="1" applyAlignment="1">
      <alignment horizontal="left" vertical="center"/>
    </xf>
    <xf numFmtId="42" fontId="18" fillId="3" borderId="127" xfId="0" applyNumberFormat="1" applyFont="1" applyFill="1" applyBorder="1" applyAlignment="1">
      <alignment horizontal="center" vertical="center"/>
    </xf>
    <xf numFmtId="42" fontId="25" fillId="3" borderId="127" xfId="0" applyNumberFormat="1" applyFont="1" applyFill="1" applyBorder="1" applyAlignment="1">
      <alignment horizontal="left" vertical="center"/>
    </xf>
    <xf numFmtId="42" fontId="0" fillId="3" borderId="127" xfId="0" applyNumberFormat="1" applyFill="1" applyBorder="1"/>
    <xf numFmtId="0" fontId="0" fillId="3" borderId="129" xfId="0" applyFill="1" applyBorder="1"/>
    <xf numFmtId="0" fontId="25" fillId="3" borderId="129" xfId="0" applyFont="1" applyFill="1" applyBorder="1" applyAlignment="1">
      <alignment horizontal="left" vertical="center"/>
    </xf>
    <xf numFmtId="0" fontId="0" fillId="3" borderId="2" xfId="0" applyFill="1" applyBorder="1" applyAlignment="1">
      <alignment vertical="center"/>
    </xf>
    <xf numFmtId="0" fontId="0" fillId="3" borderId="72" xfId="0" applyFill="1" applyBorder="1" applyAlignment="1">
      <alignment vertical="center"/>
    </xf>
    <xf numFmtId="0" fontId="0" fillId="3" borderId="5" xfId="0" applyFill="1" applyBorder="1" applyAlignment="1">
      <alignment vertical="center"/>
    </xf>
    <xf numFmtId="0" fontId="0" fillId="3" borderId="129" xfId="0" applyFill="1" applyBorder="1" applyAlignment="1">
      <alignment vertical="center"/>
    </xf>
    <xf numFmtId="0" fontId="0" fillId="3" borderId="73" xfId="0" applyFill="1" applyBorder="1" applyAlignment="1">
      <alignment vertical="center"/>
    </xf>
    <xf numFmtId="0" fontId="39" fillId="3" borderId="0" xfId="0" applyFont="1" applyFill="1"/>
    <xf numFmtId="0" fontId="0" fillId="20" borderId="0" xfId="0" applyFill="1"/>
    <xf numFmtId="0" fontId="39" fillId="20" borderId="0" xfId="0" applyFont="1" applyFill="1"/>
    <xf numFmtId="0" fontId="26" fillId="3" borderId="0" xfId="0" applyFont="1" applyFill="1" applyAlignment="1">
      <alignment horizontal="center" vertical="center"/>
    </xf>
    <xf numFmtId="0" fontId="20" fillId="3" borderId="0" xfId="5" applyFont="1" applyFill="1" applyAlignment="1">
      <alignment horizontal="left" vertical="center"/>
    </xf>
    <xf numFmtId="0" fontId="18" fillId="3" borderId="0" xfId="0" applyFont="1" applyFill="1"/>
    <xf numFmtId="0" fontId="19" fillId="3" borderId="0" xfId="0" applyFont="1" applyFill="1"/>
    <xf numFmtId="167" fontId="19" fillId="3" borderId="0" xfId="1" applyNumberFormat="1" applyFont="1" applyFill="1" applyBorder="1" applyAlignment="1" applyProtection="1">
      <alignment horizontal="right" vertical="center"/>
    </xf>
    <xf numFmtId="0" fontId="0" fillId="20" borderId="0" xfId="0" applyFill="1" applyAlignment="1">
      <alignment vertical="center"/>
    </xf>
    <xf numFmtId="167" fontId="24" fillId="20" borderId="0" xfId="0" applyNumberFormat="1" applyFont="1" applyFill="1" applyAlignment="1">
      <alignment horizontal="center" vertical="center"/>
    </xf>
    <xf numFmtId="0" fontId="1" fillId="20" borderId="0" xfId="0" applyFont="1" applyFill="1"/>
    <xf numFmtId="0" fontId="10" fillId="17" borderId="0" xfId="0" applyFont="1" applyFill="1"/>
    <xf numFmtId="0" fontId="41" fillId="17" borderId="0" xfId="5" applyFont="1" applyFill="1" applyAlignment="1">
      <alignment horizontal="left" vertical="center"/>
    </xf>
    <xf numFmtId="0" fontId="38" fillId="17" borderId="0" xfId="0" applyFont="1" applyFill="1" applyAlignment="1">
      <alignment vertical="center"/>
    </xf>
    <xf numFmtId="0" fontId="0" fillId="17" borderId="0" xfId="0" applyFill="1" applyAlignment="1">
      <alignment vertical="center"/>
    </xf>
    <xf numFmtId="0" fontId="65" fillId="17" borderId="0" xfId="0" applyFont="1" applyFill="1" applyAlignment="1">
      <alignment vertical="center"/>
    </xf>
    <xf numFmtId="0" fontId="0" fillId="17" borderId="130" xfId="0" applyFill="1" applyBorder="1"/>
    <xf numFmtId="0" fontId="21" fillId="17" borderId="130" xfId="5" applyFont="1" applyFill="1" applyBorder="1" applyAlignment="1">
      <alignment horizontal="left" vertical="center"/>
    </xf>
    <xf numFmtId="0" fontId="18" fillId="17" borderId="130" xfId="0" applyFont="1" applyFill="1" applyBorder="1"/>
    <xf numFmtId="167" fontId="18" fillId="17" borderId="130" xfId="1" applyNumberFormat="1" applyFont="1" applyFill="1" applyBorder="1" applyAlignment="1" applyProtection="1">
      <alignment horizontal="right" vertical="center"/>
      <protection locked="0"/>
    </xf>
    <xf numFmtId="0" fontId="65" fillId="17" borderId="0" xfId="0" applyFont="1" applyFill="1"/>
    <xf numFmtId="0" fontId="40" fillId="17" borderId="0" xfId="5" applyFont="1" applyFill="1" applyAlignment="1">
      <alignment horizontal="left" vertical="center"/>
    </xf>
    <xf numFmtId="0" fontId="38" fillId="17" borderId="0" xfId="0" applyFont="1" applyFill="1"/>
    <xf numFmtId="0" fontId="0" fillId="17" borderId="131" xfId="0" applyFill="1" applyBorder="1"/>
    <xf numFmtId="0" fontId="0" fillId="17" borderId="132" xfId="0" applyFill="1" applyBorder="1"/>
    <xf numFmtId="0" fontId="0" fillId="17" borderId="132" xfId="0" applyFill="1" applyBorder="1" applyAlignment="1">
      <alignment vertical="center"/>
    </xf>
    <xf numFmtId="0" fontId="0" fillId="17" borderId="133" xfId="0" applyFill="1" applyBorder="1"/>
    <xf numFmtId="0" fontId="0" fillId="17" borderId="134" xfId="0" applyFill="1" applyBorder="1"/>
    <xf numFmtId="0" fontId="0" fillId="17" borderId="135" xfId="0" applyFill="1" applyBorder="1"/>
    <xf numFmtId="0" fontId="0" fillId="17" borderId="136" xfId="0" applyFill="1" applyBorder="1"/>
    <xf numFmtId="0" fontId="0" fillId="17" borderId="136" xfId="0" applyFill="1" applyBorder="1" applyAlignment="1">
      <alignment vertical="center"/>
    </xf>
    <xf numFmtId="0" fontId="0" fillId="17" borderId="137" xfId="0" applyFill="1" applyBorder="1"/>
    <xf numFmtId="0" fontId="20" fillId="20" borderId="0" xfId="5" applyFont="1" applyFill="1" applyAlignment="1">
      <alignment horizontal="left" vertical="center"/>
    </xf>
    <xf numFmtId="0" fontId="18" fillId="20" borderId="0" xfId="0" applyFont="1" applyFill="1"/>
    <xf numFmtId="0" fontId="19" fillId="20" borderId="0" xfId="0" applyFont="1" applyFill="1"/>
    <xf numFmtId="167" fontId="19" fillId="20" borderId="0" xfId="1" applyNumberFormat="1" applyFont="1" applyFill="1" applyBorder="1" applyAlignment="1" applyProtection="1">
      <alignment horizontal="right" vertical="center"/>
    </xf>
    <xf numFmtId="0" fontId="66" fillId="3" borderId="0" xfId="0" applyFont="1" applyFill="1" applyAlignment="1">
      <alignment horizontal="center" vertical="center"/>
    </xf>
    <xf numFmtId="167" fontId="18" fillId="20" borderId="0" xfId="1" applyNumberFormat="1" applyFont="1" applyFill="1" applyBorder="1" applyAlignment="1" applyProtection="1">
      <alignment horizontal="right" vertical="center"/>
      <protection locked="0"/>
    </xf>
    <xf numFmtId="0" fontId="35" fillId="17" borderId="142" xfId="0" applyFont="1" applyFill="1" applyBorder="1" applyProtection="1">
      <protection locked="0"/>
    </xf>
    <xf numFmtId="0" fontId="0" fillId="17" borderId="143" xfId="0" applyFill="1" applyBorder="1"/>
    <xf numFmtId="0" fontId="26" fillId="20" borderId="0" xfId="0" applyFont="1" applyFill="1"/>
    <xf numFmtId="0" fontId="0" fillId="20" borderId="0" xfId="0" applyFill="1" applyAlignment="1">
      <alignment horizontal="left" vertical="top"/>
    </xf>
    <xf numFmtId="42" fontId="0" fillId="20" borderId="0" xfId="0" applyNumberFormat="1" applyFill="1"/>
    <xf numFmtId="0" fontId="22" fillId="17" borderId="0" xfId="0" applyFont="1" applyFill="1"/>
    <xf numFmtId="0" fontId="18" fillId="17" borderId="0" xfId="0" applyFont="1" applyFill="1"/>
    <xf numFmtId="0" fontId="25" fillId="17" borderId="0" xfId="0" applyFont="1" applyFill="1" applyAlignment="1">
      <alignment horizontal="left" vertical="center"/>
    </xf>
    <xf numFmtId="0" fontId="43" fillId="17" borderId="0" xfId="0" applyFont="1" applyFill="1" applyAlignment="1">
      <alignment horizontal="left" vertical="top"/>
    </xf>
    <xf numFmtId="0" fontId="38" fillId="17" borderId="132" xfId="0" applyFont="1" applyFill="1" applyBorder="1"/>
    <xf numFmtId="167" fontId="18" fillId="17" borderId="0" xfId="0" applyNumberFormat="1" applyFont="1" applyFill="1" applyAlignment="1">
      <alignment horizontal="left" vertical="center"/>
    </xf>
    <xf numFmtId="0" fontId="18" fillId="17" borderId="0" xfId="0" applyFont="1" applyFill="1" applyAlignment="1">
      <alignment horizontal="center" vertical="center"/>
    </xf>
    <xf numFmtId="167" fontId="11" fillId="17" borderId="0" xfId="0" applyNumberFormat="1" applyFont="1" applyFill="1" applyAlignment="1">
      <alignment horizontal="left" vertical="center"/>
    </xf>
    <xf numFmtId="167" fontId="17" fillId="17" borderId="0" xfId="0" applyNumberFormat="1" applyFont="1" applyFill="1" applyAlignment="1">
      <alignment horizontal="left" vertical="center"/>
    </xf>
    <xf numFmtId="0" fontId="0" fillId="17" borderId="9" xfId="0" applyFill="1" applyBorder="1"/>
    <xf numFmtId="167" fontId="11" fillId="17" borderId="0" xfId="0" applyNumberFormat="1" applyFont="1" applyFill="1" applyAlignment="1">
      <alignment horizontal="center" vertical="center"/>
    </xf>
    <xf numFmtId="0" fontId="18" fillId="17" borderId="134" xfId="0" applyFont="1" applyFill="1" applyBorder="1" applyAlignment="1">
      <alignment horizontal="left" vertical="center"/>
    </xf>
    <xf numFmtId="167" fontId="18" fillId="17" borderId="134" xfId="0" applyNumberFormat="1" applyFont="1" applyFill="1" applyBorder="1" applyAlignment="1">
      <alignment horizontal="left" vertical="center"/>
    </xf>
    <xf numFmtId="0" fontId="18" fillId="17" borderId="134" xfId="0" applyFont="1" applyFill="1" applyBorder="1" applyAlignment="1">
      <alignment horizontal="center" vertical="center"/>
    </xf>
    <xf numFmtId="167" fontId="11" fillId="17" borderId="134" xfId="0" applyNumberFormat="1" applyFont="1" applyFill="1" applyBorder="1" applyAlignment="1">
      <alignment horizontal="left" vertical="center"/>
    </xf>
    <xf numFmtId="167" fontId="17" fillId="17" borderId="134" xfId="0" applyNumberFormat="1" applyFont="1" applyFill="1" applyBorder="1" applyAlignment="1">
      <alignment horizontal="left" vertical="center"/>
    </xf>
    <xf numFmtId="0" fontId="1" fillId="17" borderId="136" xfId="0" applyFont="1" applyFill="1" applyBorder="1"/>
    <xf numFmtId="0" fontId="68" fillId="17" borderId="0" xfId="0" applyFont="1" applyFill="1"/>
    <xf numFmtId="0" fontId="38" fillId="17" borderId="130" xfId="0" applyFont="1" applyFill="1" applyBorder="1"/>
    <xf numFmtId="0" fontId="31" fillId="17" borderId="130" xfId="5" applyFont="1" applyFill="1" applyBorder="1" applyAlignment="1">
      <alignment horizontal="left" vertical="center"/>
    </xf>
    <xf numFmtId="0" fontId="45" fillId="17" borderId="0" xfId="0" applyFont="1" applyFill="1"/>
    <xf numFmtId="0" fontId="18" fillId="17" borderId="0" xfId="0" applyFont="1" applyFill="1" applyAlignment="1">
      <alignment horizontal="left" vertical="top"/>
    </xf>
    <xf numFmtId="0" fontId="38" fillId="17" borderId="131" xfId="0" applyFont="1" applyFill="1" applyBorder="1"/>
    <xf numFmtId="0" fontId="45" fillId="17" borderId="132" xfId="0" applyFont="1" applyFill="1" applyBorder="1"/>
    <xf numFmtId="0" fontId="22" fillId="17" borderId="134" xfId="0" applyFont="1" applyFill="1" applyBorder="1"/>
    <xf numFmtId="167" fontId="11" fillId="17" borderId="134" xfId="0" applyNumberFormat="1" applyFont="1" applyFill="1" applyBorder="1" applyAlignment="1">
      <alignment horizontal="center" vertical="center"/>
    </xf>
    <xf numFmtId="42" fontId="11" fillId="17" borderId="134" xfId="0" applyNumberFormat="1" applyFont="1" applyFill="1" applyBorder="1" applyAlignment="1">
      <alignment horizontal="center" vertical="center"/>
    </xf>
    <xf numFmtId="0" fontId="38" fillId="17" borderId="135" xfId="0" applyFont="1" applyFill="1" applyBorder="1"/>
    <xf numFmtId="0" fontId="38" fillId="17" borderId="136" xfId="0" applyFont="1" applyFill="1" applyBorder="1"/>
    <xf numFmtId="167" fontId="11" fillId="17" borderId="136" xfId="0" applyNumberFormat="1" applyFont="1" applyFill="1" applyBorder="1" applyAlignment="1">
      <alignment horizontal="left" vertical="center"/>
    </xf>
    <xf numFmtId="42" fontId="11" fillId="17" borderId="0" xfId="0" applyNumberFormat="1" applyFont="1" applyFill="1" applyAlignment="1">
      <alignment horizontal="left" vertical="center"/>
    </xf>
    <xf numFmtId="42" fontId="0" fillId="17" borderId="0" xfId="0" applyNumberFormat="1" applyFill="1"/>
    <xf numFmtId="42" fontId="38" fillId="17" borderId="130" xfId="0" applyNumberFormat="1" applyFont="1" applyFill="1" applyBorder="1"/>
    <xf numFmtId="42" fontId="38" fillId="17" borderId="0" xfId="0" applyNumberFormat="1" applyFont="1" applyFill="1"/>
    <xf numFmtId="42" fontId="45" fillId="17" borderId="0" xfId="0" applyNumberFormat="1" applyFont="1" applyFill="1"/>
    <xf numFmtId="42" fontId="18" fillId="17" borderId="0" xfId="0" applyNumberFormat="1" applyFont="1" applyFill="1" applyAlignment="1">
      <alignment horizontal="left" vertical="top"/>
    </xf>
    <xf numFmtId="42" fontId="11" fillId="17" borderId="0" xfId="0" applyNumberFormat="1" applyFont="1" applyFill="1" applyAlignment="1">
      <alignment horizontal="center" vertical="center"/>
    </xf>
    <xf numFmtId="0" fontId="22" fillId="17" borderId="5" xfId="0" applyFont="1" applyFill="1" applyBorder="1" applyAlignment="1">
      <alignment horizontal="left" vertical="center"/>
    </xf>
    <xf numFmtId="0" fontId="41" fillId="17" borderId="5" xfId="0" applyFont="1" applyFill="1" applyBorder="1" applyAlignment="1">
      <alignment horizontal="left" vertical="center"/>
    </xf>
    <xf numFmtId="0" fontId="38" fillId="17" borderId="0" xfId="0" applyFont="1" applyFill="1" applyAlignment="1">
      <alignment horizontal="left" vertical="top"/>
    </xf>
    <xf numFmtId="0" fontId="38" fillId="17" borderId="132" xfId="0" applyFont="1" applyFill="1" applyBorder="1" applyAlignment="1">
      <alignment horizontal="left" vertical="top"/>
    </xf>
    <xf numFmtId="0" fontId="38" fillId="17" borderId="136" xfId="0" applyFont="1" applyFill="1" applyBorder="1" applyAlignment="1">
      <alignment horizontal="left" vertical="top"/>
    </xf>
    <xf numFmtId="42" fontId="18" fillId="17" borderId="144" xfId="0" applyNumberFormat="1" applyFont="1" applyFill="1" applyBorder="1" applyAlignment="1">
      <alignment horizontal="left" vertical="top"/>
    </xf>
    <xf numFmtId="42" fontId="11" fillId="17" borderId="145" xfId="0" applyNumberFormat="1" applyFont="1" applyFill="1" applyBorder="1" applyAlignment="1">
      <alignment horizontal="left" vertical="center"/>
    </xf>
    <xf numFmtId="42" fontId="0" fillId="17" borderId="145" xfId="0" applyNumberFormat="1" applyFill="1" applyBorder="1"/>
    <xf numFmtId="42" fontId="11" fillId="17" borderId="9" xfId="0" applyNumberFormat="1" applyFont="1" applyFill="1" applyBorder="1" applyAlignment="1">
      <alignment horizontal="left" vertical="center"/>
    </xf>
    <xf numFmtId="167" fontId="11" fillId="17" borderId="146" xfId="0" applyNumberFormat="1" applyFont="1" applyFill="1" applyBorder="1" applyAlignment="1">
      <alignment horizontal="left" vertical="center"/>
    </xf>
    <xf numFmtId="42" fontId="0" fillId="17" borderId="9" xfId="0" applyNumberFormat="1" applyFill="1" applyBorder="1"/>
    <xf numFmtId="0" fontId="0" fillId="17" borderId="146" xfId="0" applyFill="1" applyBorder="1"/>
    <xf numFmtId="0" fontId="18" fillId="17" borderId="5" xfId="0" applyFont="1" applyFill="1" applyBorder="1" applyAlignment="1">
      <alignment horizontal="left" vertical="top"/>
    </xf>
    <xf numFmtId="0" fontId="18" fillId="17" borderId="147" xfId="0" applyFont="1" applyFill="1" applyBorder="1" applyAlignment="1">
      <alignment horizontal="left" vertical="top"/>
    </xf>
    <xf numFmtId="42" fontId="24" fillId="3" borderId="8" xfId="0" applyNumberFormat="1" applyFont="1" applyFill="1" applyBorder="1" applyAlignment="1">
      <alignment vertical="center"/>
    </xf>
    <xf numFmtId="169" fontId="24" fillId="3" borderId="8" xfId="0" applyNumberFormat="1" applyFont="1" applyFill="1" applyBorder="1" applyAlignment="1">
      <alignment vertical="center"/>
    </xf>
    <xf numFmtId="0" fontId="18" fillId="17" borderId="0" xfId="0" applyFont="1" applyFill="1" applyAlignment="1">
      <alignment horizontal="left"/>
    </xf>
    <xf numFmtId="42" fontId="18" fillId="17" borderId="144" xfId="0" applyNumberFormat="1" applyFont="1" applyFill="1" applyBorder="1" applyAlignment="1">
      <alignment horizontal="left"/>
    </xf>
    <xf numFmtId="42" fontId="18" fillId="17" borderId="0" xfId="0" applyNumberFormat="1" applyFont="1" applyFill="1" applyAlignment="1">
      <alignment horizontal="left"/>
    </xf>
    <xf numFmtId="167" fontId="24" fillId="3" borderId="112" xfId="0" applyNumberFormat="1" applyFont="1" applyFill="1" applyBorder="1" applyAlignment="1">
      <alignment vertical="center"/>
    </xf>
    <xf numFmtId="0" fontId="51" fillId="3" borderId="0" xfId="0" applyFont="1" applyFill="1"/>
    <xf numFmtId="0" fontId="49" fillId="3" borderId="0" xfId="0" applyFont="1" applyFill="1" applyAlignment="1">
      <alignment horizontal="center" vertical="center"/>
    </xf>
    <xf numFmtId="0" fontId="50" fillId="3" borderId="0" xfId="0" applyFont="1" applyFill="1" applyAlignment="1">
      <alignment horizontal="center" vertical="center"/>
    </xf>
    <xf numFmtId="0" fontId="52" fillId="3" borderId="0" xfId="0" applyFont="1" applyFill="1"/>
    <xf numFmtId="0" fontId="48" fillId="20" borderId="0" xfId="0" applyFont="1" applyFill="1"/>
    <xf numFmtId="0" fontId="52" fillId="20" borderId="0" xfId="0" applyFont="1" applyFill="1"/>
    <xf numFmtId="0" fontId="52" fillId="20" borderId="0" xfId="0" applyFont="1" applyFill="1" applyAlignment="1">
      <alignment wrapText="1"/>
    </xf>
    <xf numFmtId="0" fontId="48" fillId="20" borderId="0" xfId="0" applyFont="1" applyFill="1" applyAlignment="1">
      <alignment wrapText="1"/>
    </xf>
    <xf numFmtId="0" fontId="47" fillId="20" borderId="0" xfId="0" applyFont="1" applyFill="1" applyAlignment="1">
      <alignment horizontal="left" vertical="center" wrapText="1"/>
    </xf>
    <xf numFmtId="0" fontId="48" fillId="20" borderId="5" xfId="0" applyFont="1" applyFill="1" applyBorder="1" applyAlignment="1">
      <alignment wrapText="1"/>
    </xf>
    <xf numFmtId="0" fontId="53" fillId="20" borderId="0" xfId="15" applyFont="1" applyFill="1" applyBorder="1" applyAlignment="1" applyProtection="1">
      <alignment vertical="center"/>
    </xf>
    <xf numFmtId="0" fontId="49" fillId="20" borderId="0" xfId="0" applyFont="1" applyFill="1" applyAlignment="1">
      <alignment horizontal="center" vertical="center"/>
    </xf>
    <xf numFmtId="14" fontId="54" fillId="20" borderId="0" xfId="0" applyNumberFormat="1" applyFont="1" applyFill="1" applyAlignment="1">
      <alignment horizontal="center" vertical="center"/>
    </xf>
    <xf numFmtId="0" fontId="55" fillId="20" borderId="0" xfId="0" applyFont="1" applyFill="1" applyAlignment="1">
      <alignment horizontal="center" vertical="center" wrapText="1"/>
    </xf>
    <xf numFmtId="0" fontId="69" fillId="3" borderId="8" xfId="15" applyFont="1" applyFill="1" applyBorder="1" applyAlignment="1" applyProtection="1">
      <alignment horizontal="center" vertical="center"/>
    </xf>
    <xf numFmtId="167" fontId="48" fillId="20" borderId="3" xfId="0" applyNumberFormat="1" applyFont="1" applyFill="1" applyBorder="1"/>
    <xf numFmtId="0" fontId="48" fillId="20" borderId="0" xfId="0" applyFont="1" applyFill="1" applyAlignment="1">
      <alignment horizontal="center" vertical="center" wrapText="1"/>
    </xf>
    <xf numFmtId="167" fontId="48" fillId="20" borderId="0" xfId="8" applyNumberFormat="1" applyFont="1" applyFill="1" applyBorder="1" applyProtection="1"/>
    <xf numFmtId="167" fontId="48" fillId="20" borderId="3" xfId="8" applyNumberFormat="1" applyFont="1" applyFill="1" applyBorder="1" applyProtection="1"/>
    <xf numFmtId="0" fontId="70" fillId="17" borderId="69" xfId="0" applyFont="1" applyFill="1" applyBorder="1" applyAlignment="1">
      <alignment horizontal="center" vertical="center" wrapText="1"/>
    </xf>
    <xf numFmtId="0" fontId="70" fillId="17" borderId="74" xfId="0" applyFont="1" applyFill="1" applyBorder="1" applyAlignment="1">
      <alignment horizontal="center" vertical="center" wrapText="1"/>
    </xf>
    <xf numFmtId="0" fontId="70" fillId="17" borderId="88" xfId="0" applyFont="1" applyFill="1" applyBorder="1" applyAlignment="1">
      <alignment horizontal="center" vertical="center" wrapText="1"/>
    </xf>
    <xf numFmtId="0" fontId="70" fillId="17" borderId="73" xfId="0" applyFont="1" applyFill="1" applyBorder="1" applyAlignment="1">
      <alignment horizontal="center" vertical="center" wrapText="1"/>
    </xf>
    <xf numFmtId="0" fontId="70" fillId="17" borderId="8" xfId="0" applyFont="1" applyFill="1" applyBorder="1" applyAlignment="1">
      <alignment horizontal="center" vertical="center" wrapText="1"/>
    </xf>
    <xf numFmtId="1" fontId="48" fillId="3" borderId="87" xfId="0" applyNumberFormat="1" applyFont="1" applyFill="1" applyBorder="1" applyAlignment="1">
      <alignment wrapText="1"/>
    </xf>
    <xf numFmtId="167" fontId="48" fillId="3" borderId="87" xfId="8" applyNumberFormat="1" applyFont="1" applyFill="1" applyBorder="1" applyProtection="1"/>
    <xf numFmtId="0" fontId="0" fillId="3" borderId="2" xfId="0" applyFill="1" applyBorder="1" applyProtection="1">
      <protection locked="0"/>
    </xf>
    <xf numFmtId="0" fontId="27" fillId="3" borderId="0" xfId="0" applyFont="1" applyFill="1" applyAlignment="1" applyProtection="1">
      <alignment vertical="center"/>
      <protection locked="0"/>
    </xf>
    <xf numFmtId="0" fontId="7" fillId="3" borderId="0" xfId="0" applyFont="1" applyFill="1" applyAlignment="1" applyProtection="1">
      <alignment horizontal="center" vertical="center"/>
      <protection locked="0"/>
    </xf>
    <xf numFmtId="0" fontId="24" fillId="3" borderId="0" xfId="14" applyFont="1" applyFill="1" applyBorder="1" applyAlignment="1" applyProtection="1">
      <alignment horizontal="center" vertical="center"/>
      <protection locked="0"/>
    </xf>
    <xf numFmtId="0" fontId="27" fillId="3" borderId="0" xfId="14" applyFont="1" applyFill="1" applyBorder="1" applyAlignment="1" applyProtection="1">
      <alignment horizontal="left" vertical="center"/>
      <protection locked="0"/>
    </xf>
    <xf numFmtId="0" fontId="37" fillId="3" borderId="0" xfId="0" applyFont="1" applyFill="1"/>
    <xf numFmtId="0" fontId="3" fillId="3" borderId="0" xfId="0" applyFont="1" applyFill="1" applyProtection="1">
      <protection locked="0"/>
    </xf>
    <xf numFmtId="0" fontId="3" fillId="3" borderId="0" xfId="0" applyFont="1" applyFill="1" applyAlignment="1" applyProtection="1">
      <alignment horizontal="left"/>
      <protection locked="0"/>
    </xf>
    <xf numFmtId="0" fontId="18" fillId="3" borderId="0" xfId="0" applyFont="1" applyFill="1" applyAlignment="1" applyProtection="1">
      <alignment horizontal="left" vertical="center" wrapText="1"/>
      <protection locked="0"/>
    </xf>
    <xf numFmtId="0" fontId="30" fillId="3" borderId="0" xfId="0" applyFont="1" applyFill="1" applyProtection="1">
      <protection locked="0"/>
    </xf>
    <xf numFmtId="0" fontId="3" fillId="3" borderId="0" xfId="0" applyFont="1" applyFill="1" applyAlignment="1" applyProtection="1">
      <alignment horizontal="left" wrapText="1"/>
      <protection locked="0"/>
    </xf>
    <xf numFmtId="0" fontId="5" fillId="3" borderId="0" xfId="6" applyFill="1" applyProtection="1">
      <protection locked="0"/>
    </xf>
    <xf numFmtId="0" fontId="4" fillId="3" borderId="0" xfId="0" applyFont="1" applyFill="1" applyAlignment="1" applyProtection="1">
      <alignment vertical="center" wrapText="1"/>
      <protection locked="0"/>
    </xf>
    <xf numFmtId="0" fontId="0" fillId="20" borderId="2" xfId="0" applyFill="1" applyBorder="1" applyProtection="1">
      <protection locked="0"/>
    </xf>
    <xf numFmtId="0" fontId="0" fillId="20" borderId="0" xfId="0" applyFill="1" applyProtection="1">
      <protection locked="0"/>
    </xf>
    <xf numFmtId="0" fontId="18" fillId="20" borderId="0" xfId="0" applyFont="1" applyFill="1" applyAlignment="1" applyProtection="1">
      <alignment horizontal="left" vertical="center" wrapText="1"/>
      <protection locked="0"/>
    </xf>
    <xf numFmtId="0" fontId="0" fillId="20" borderId="71" xfId="0" applyFill="1" applyBorder="1" applyProtection="1">
      <protection locked="0"/>
    </xf>
    <xf numFmtId="0" fontId="3" fillId="20" borderId="0" xfId="0" applyFont="1" applyFill="1" applyAlignment="1" applyProtection="1">
      <alignment horizontal="left" wrapText="1"/>
      <protection locked="0"/>
    </xf>
    <xf numFmtId="0" fontId="3" fillId="20" borderId="0" xfId="0" applyFont="1" applyFill="1" applyAlignment="1" applyProtection="1">
      <alignment horizontal="left"/>
      <protection locked="0"/>
    </xf>
    <xf numFmtId="0" fontId="5" fillId="20" borderId="0" xfId="6" applyFill="1" applyBorder="1" applyProtection="1">
      <protection locked="0"/>
    </xf>
    <xf numFmtId="0" fontId="7" fillId="20" borderId="0" xfId="0" applyFont="1" applyFill="1" applyAlignment="1" applyProtection="1">
      <alignment horizontal="center" vertical="center"/>
      <protection locked="0"/>
    </xf>
    <xf numFmtId="0" fontId="4" fillId="20" borderId="0" xfId="0" applyFont="1" applyFill="1" applyAlignment="1" applyProtection="1">
      <alignment vertical="center" wrapText="1"/>
      <protection locked="0"/>
    </xf>
    <xf numFmtId="0" fontId="18" fillId="20" borderId="9" xfId="0" applyFont="1" applyFill="1" applyBorder="1" applyAlignment="1" applyProtection="1">
      <alignment horizontal="center" vertical="center" wrapText="1"/>
      <protection locked="0"/>
    </xf>
    <xf numFmtId="0" fontId="0" fillId="20" borderId="2" xfId="0" applyFill="1" applyBorder="1" applyAlignment="1" applyProtection="1">
      <alignment horizontal="left"/>
      <protection locked="0"/>
    </xf>
    <xf numFmtId="0" fontId="18" fillId="17" borderId="0" xfId="0" applyFont="1" applyFill="1" applyAlignment="1" applyProtection="1">
      <alignment horizontal="left" vertical="center" wrapText="1"/>
      <protection locked="0"/>
    </xf>
    <xf numFmtId="0" fontId="0" fillId="17" borderId="0" xfId="0" applyFill="1" applyAlignment="1" applyProtection="1">
      <alignment horizontal="center" vertical="center"/>
      <protection locked="0"/>
    </xf>
    <xf numFmtId="0" fontId="0" fillId="17" borderId="0" xfId="0" applyFill="1" applyAlignment="1" applyProtection="1">
      <alignment horizontal="center"/>
      <protection locked="0"/>
    </xf>
    <xf numFmtId="0" fontId="10" fillId="17" borderId="0" xfId="0" applyFont="1" applyFill="1" applyAlignment="1" applyProtection="1">
      <alignment horizontal="center" vertical="center"/>
      <protection locked="0"/>
    </xf>
    <xf numFmtId="0" fontId="7" fillId="17" borderId="0" xfId="0" applyFont="1" applyFill="1" applyAlignment="1" applyProtection="1">
      <alignment horizontal="center" vertical="center"/>
      <protection locked="0"/>
    </xf>
    <xf numFmtId="0" fontId="3" fillId="17" borderId="0" xfId="0" applyFont="1" applyFill="1" applyAlignment="1" applyProtection="1">
      <alignment horizontal="left"/>
      <protection locked="0"/>
    </xf>
    <xf numFmtId="0" fontId="34" fillId="6" borderId="148" xfId="1" applyNumberFormat="1" applyFont="1" applyFill="1" applyBorder="1" applyAlignment="1" applyProtection="1">
      <alignment horizontal="center"/>
      <protection locked="0"/>
    </xf>
    <xf numFmtId="1" fontId="24" fillId="17" borderId="38" xfId="0" applyNumberFormat="1" applyFont="1" applyFill="1" applyBorder="1" applyAlignment="1">
      <alignment horizontal="right"/>
    </xf>
    <xf numFmtId="1" fontId="24" fillId="17" borderId="38" xfId="0" applyNumberFormat="1" applyFont="1" applyFill="1" applyBorder="1" applyAlignment="1">
      <alignment horizontal="center"/>
    </xf>
    <xf numFmtId="14" fontId="24" fillId="17" borderId="38" xfId="0" applyNumberFormat="1" applyFont="1" applyFill="1" applyBorder="1" applyAlignment="1" applyProtection="1">
      <alignment horizontal="center"/>
      <protection locked="0"/>
    </xf>
    <xf numFmtId="1" fontId="24" fillId="17" borderId="38" xfId="0" applyNumberFormat="1" applyFont="1" applyFill="1" applyBorder="1" applyAlignment="1" applyProtection="1">
      <alignment horizontal="center"/>
      <protection locked="0"/>
    </xf>
    <xf numFmtId="0" fontId="34" fillId="6" borderId="150" xfId="1" applyNumberFormat="1" applyFont="1" applyFill="1" applyBorder="1" applyAlignment="1" applyProtection="1">
      <alignment horizontal="center"/>
      <protection locked="0"/>
    </xf>
    <xf numFmtId="0" fontId="34" fillId="6" borderId="151" xfId="1" applyNumberFormat="1" applyFont="1" applyFill="1" applyBorder="1" applyAlignment="1" applyProtection="1">
      <alignment horizontal="center"/>
      <protection locked="0"/>
    </xf>
    <xf numFmtId="0" fontId="34" fillId="6" borderId="152" xfId="1" applyNumberFormat="1" applyFont="1" applyFill="1" applyBorder="1" applyAlignment="1" applyProtection="1">
      <alignment horizontal="center"/>
      <protection locked="0"/>
    </xf>
    <xf numFmtId="0" fontId="34" fillId="6" borderId="153" xfId="1" applyNumberFormat="1" applyFont="1" applyFill="1" applyBorder="1" applyAlignment="1" applyProtection="1">
      <alignment horizontal="center"/>
      <protection locked="0"/>
    </xf>
    <xf numFmtId="0" fontId="34" fillId="6" borderId="154" xfId="1" applyNumberFormat="1" applyFont="1" applyFill="1" applyBorder="1" applyAlignment="1" applyProtection="1">
      <alignment horizontal="center"/>
      <protection locked="0"/>
    </xf>
    <xf numFmtId="0" fontId="34" fillId="6" borderId="134" xfId="1" applyNumberFormat="1" applyFont="1" applyFill="1" applyBorder="1" applyAlignment="1" applyProtection="1">
      <alignment horizontal="center"/>
      <protection locked="0"/>
    </xf>
    <xf numFmtId="14" fontId="34" fillId="6" borderId="155" xfId="1" applyNumberFormat="1" applyFont="1" applyFill="1" applyBorder="1" applyAlignment="1" applyProtection="1">
      <alignment horizontal="center"/>
      <protection locked="0"/>
    </xf>
    <xf numFmtId="14" fontId="34" fillId="6" borderId="149" xfId="1" applyNumberFormat="1" applyFont="1" applyFill="1" applyBorder="1" applyAlignment="1" applyProtection="1">
      <alignment horizontal="center"/>
      <protection locked="0"/>
    </xf>
    <xf numFmtId="14" fontId="32" fillId="3" borderId="0" xfId="13" applyNumberFormat="1" applyFont="1" applyFill="1" applyBorder="1" applyAlignment="1" applyProtection="1">
      <alignment horizontal="center"/>
    </xf>
    <xf numFmtId="1" fontId="24" fillId="17" borderId="72" xfId="0" applyNumberFormat="1" applyFont="1" applyFill="1" applyBorder="1" applyAlignment="1">
      <alignment horizontal="right"/>
    </xf>
    <xf numFmtId="1" fontId="24" fillId="17" borderId="73" xfId="0" applyNumberFormat="1" applyFont="1" applyFill="1" applyBorder="1" applyAlignment="1">
      <alignment horizontal="center"/>
    </xf>
    <xf numFmtId="1" fontId="24" fillId="17" borderId="72" xfId="0" applyNumberFormat="1" applyFont="1" applyFill="1" applyBorder="1" applyAlignment="1">
      <alignment horizontal="center"/>
    </xf>
    <xf numFmtId="0" fontId="10" fillId="4" borderId="158" xfId="0" applyFont="1" applyFill="1" applyBorder="1"/>
    <xf numFmtId="0" fontId="10" fillId="4" borderId="157" xfId="0" applyFont="1" applyFill="1" applyBorder="1"/>
    <xf numFmtId="0" fontId="0" fillId="3" borderId="4" xfId="0" applyFill="1" applyBorder="1"/>
    <xf numFmtId="0" fontId="16" fillId="3" borderId="0" xfId="0" applyFont="1" applyFill="1" applyAlignment="1">
      <alignment vertical="center"/>
    </xf>
    <xf numFmtId="0" fontId="12" fillId="20" borderId="0" xfId="0" applyFont="1" applyFill="1"/>
    <xf numFmtId="0" fontId="0" fillId="20" borderId="0" xfId="0" applyFill="1" applyAlignment="1">
      <alignment vertical="center" wrapText="1"/>
    </xf>
    <xf numFmtId="3" fontId="0" fillId="20" borderId="0" xfId="0" applyNumberFormat="1" applyFill="1"/>
    <xf numFmtId="164" fontId="0" fillId="20" borderId="0" xfId="0" applyNumberFormat="1" applyFill="1"/>
    <xf numFmtId="0" fontId="19" fillId="17" borderId="8" xfId="0" applyFont="1" applyFill="1" applyBorder="1" applyAlignment="1">
      <alignment horizontal="center" vertical="center"/>
    </xf>
    <xf numFmtId="166" fontId="19" fillId="17" borderId="8" xfId="0" applyNumberFormat="1" applyFont="1" applyFill="1" applyBorder="1" applyAlignment="1">
      <alignment horizontal="center" vertical="center"/>
    </xf>
    <xf numFmtId="174" fontId="0" fillId="0" borderId="0" xfId="0" applyNumberFormat="1" applyAlignment="1">
      <alignment horizontal="left"/>
    </xf>
    <xf numFmtId="0" fontId="57" fillId="15" borderId="4" xfId="0" applyFont="1" applyFill="1" applyBorder="1"/>
    <xf numFmtId="0" fontId="57" fillId="15" borderId="6" xfId="0" applyFont="1" applyFill="1" applyBorder="1"/>
    <xf numFmtId="0" fontId="57" fillId="15" borderId="38" xfId="0" applyFont="1" applyFill="1" applyBorder="1"/>
    <xf numFmtId="0" fontId="0" fillId="0" borderId="0" xfId="0" applyAlignment="1">
      <alignment horizontal="center" vertical="center"/>
    </xf>
    <xf numFmtId="174" fontId="0" fillId="0" borderId="0" xfId="0" applyNumberFormat="1" applyAlignment="1">
      <alignment horizontal="center" vertical="center"/>
    </xf>
    <xf numFmtId="0" fontId="34" fillId="3" borderId="64" xfId="1" applyNumberFormat="1" applyFont="1" applyFill="1" applyBorder="1" applyAlignment="1" applyProtection="1">
      <alignment horizontal="center"/>
    </xf>
    <xf numFmtId="0" fontId="34" fillId="3" borderId="65" xfId="1" applyNumberFormat="1" applyFont="1" applyFill="1" applyBorder="1" applyAlignment="1" applyProtection="1">
      <alignment horizontal="center"/>
    </xf>
    <xf numFmtId="0" fontId="34" fillId="3" borderId="152" xfId="1" applyNumberFormat="1" applyFont="1" applyFill="1" applyBorder="1" applyAlignment="1" applyProtection="1">
      <alignment horizontal="center"/>
    </xf>
    <xf numFmtId="0" fontId="8" fillId="3" borderId="0" xfId="6" applyFont="1" applyFill="1" applyAlignment="1" applyProtection="1">
      <alignment horizontal="center" vertical="center"/>
    </xf>
    <xf numFmtId="0" fontId="74" fillId="21" borderId="0" xfId="0" applyFont="1" applyFill="1" applyAlignment="1">
      <alignment vertical="top"/>
    </xf>
    <xf numFmtId="171" fontId="35" fillId="6" borderId="83" xfId="0" applyNumberFormat="1" applyFont="1" applyFill="1" applyBorder="1" applyAlignment="1" applyProtection="1">
      <alignment vertical="center"/>
      <protection locked="0"/>
    </xf>
    <xf numFmtId="171" fontId="35" fillId="6" borderId="95" xfId="0" applyNumberFormat="1" applyFont="1" applyFill="1" applyBorder="1" applyAlignment="1" applyProtection="1">
      <alignment vertical="center"/>
      <protection locked="0"/>
    </xf>
    <xf numFmtId="171" fontId="35" fillId="6" borderId="120" xfId="0" applyNumberFormat="1" applyFont="1" applyFill="1" applyBorder="1" applyAlignment="1" applyProtection="1">
      <alignment vertical="center"/>
      <protection locked="0"/>
    </xf>
    <xf numFmtId="0" fontId="0" fillId="20" borderId="136" xfId="0" applyFill="1" applyBorder="1"/>
    <xf numFmtId="0" fontId="0" fillId="17" borderId="168" xfId="0" applyFill="1" applyBorder="1"/>
    <xf numFmtId="0" fontId="19" fillId="3" borderId="0" xfId="0" applyFont="1" applyFill="1" applyAlignment="1">
      <alignment vertical="center" wrapText="1"/>
    </xf>
    <xf numFmtId="0" fontId="19" fillId="3" borderId="5" xfId="0" applyFont="1" applyFill="1" applyBorder="1" applyAlignment="1">
      <alignment vertical="center" wrapText="1"/>
    </xf>
    <xf numFmtId="0" fontId="75" fillId="20" borderId="0" xfId="0" applyFont="1" applyFill="1" applyAlignment="1">
      <alignment horizontal="left"/>
    </xf>
    <xf numFmtId="0" fontId="75" fillId="20" borderId="0" xfId="0" applyFont="1" applyFill="1"/>
    <xf numFmtId="0" fontId="19" fillId="3" borderId="8" xfId="0" applyFont="1" applyFill="1" applyBorder="1" applyAlignment="1">
      <alignment horizontal="center" vertical="center" wrapText="1"/>
    </xf>
    <xf numFmtId="173" fontId="35" fillId="4" borderId="8" xfId="0" applyNumberFormat="1" applyFont="1" applyFill="1" applyBorder="1" applyAlignment="1">
      <alignment wrapText="1"/>
    </xf>
    <xf numFmtId="173" fontId="35" fillId="3" borderId="8" xfId="0" applyNumberFormat="1" applyFont="1" applyFill="1" applyBorder="1" applyAlignment="1">
      <alignment wrapText="1"/>
    </xf>
    <xf numFmtId="173" fontId="35" fillId="3" borderId="8" xfId="0" applyNumberFormat="1" applyFont="1" applyFill="1" applyBorder="1"/>
    <xf numFmtId="173" fontId="18" fillId="3" borderId="8" xfId="0" applyNumberFormat="1" applyFont="1" applyFill="1" applyBorder="1"/>
    <xf numFmtId="42" fontId="35" fillId="4" borderId="8" xfId="0" applyNumberFormat="1" applyFont="1" applyFill="1" applyBorder="1" applyAlignment="1">
      <alignment wrapText="1"/>
    </xf>
    <xf numFmtId="42" fontId="35" fillId="3" borderId="8" xfId="0" applyNumberFormat="1" applyFont="1" applyFill="1" applyBorder="1" applyAlignment="1">
      <alignment wrapText="1"/>
    </xf>
    <xf numFmtId="42" fontId="18" fillId="3" borderId="8" xfId="0" applyNumberFormat="1" applyFont="1" applyFill="1" applyBorder="1"/>
    <xf numFmtId="42" fontId="18" fillId="4" borderId="8" xfId="7" applyNumberFormat="1" applyFont="1" applyFill="1" applyBorder="1" applyProtection="1"/>
    <xf numFmtId="42" fontId="18" fillId="3" borderId="8" xfId="7" applyNumberFormat="1" applyFont="1" applyFill="1" applyBorder="1" applyProtection="1"/>
    <xf numFmtId="42" fontId="18" fillId="4" borderId="8" xfId="0" applyNumberFormat="1" applyFont="1" applyFill="1" applyBorder="1"/>
    <xf numFmtId="42" fontId="18" fillId="4" borderId="4" xfId="0" applyNumberFormat="1" applyFont="1" applyFill="1" applyBorder="1"/>
    <xf numFmtId="42" fontId="18" fillId="3" borderId="4" xfId="0" applyNumberFormat="1" applyFont="1" applyFill="1" applyBorder="1"/>
    <xf numFmtId="42" fontId="18" fillId="20" borderId="9" xfId="0" applyNumberFormat="1" applyFont="1" applyFill="1" applyBorder="1"/>
    <xf numFmtId="42" fontId="18" fillId="20" borderId="0" xfId="0" applyNumberFormat="1" applyFont="1" applyFill="1"/>
    <xf numFmtId="173" fontId="18" fillId="3" borderId="1" xfId="0" applyNumberFormat="1" applyFont="1" applyFill="1" applyBorder="1"/>
    <xf numFmtId="42" fontId="35" fillId="4" borderId="4" xfId="0" applyNumberFormat="1" applyFont="1" applyFill="1" applyBorder="1" applyAlignment="1">
      <alignment wrapText="1"/>
    </xf>
    <xf numFmtId="42" fontId="18" fillId="3" borderId="1" xfId="0" applyNumberFormat="1" applyFont="1" applyFill="1" applyBorder="1"/>
    <xf numFmtId="42" fontId="18" fillId="3" borderId="70" xfId="0" applyNumberFormat="1" applyFont="1" applyFill="1" applyBorder="1"/>
    <xf numFmtId="42" fontId="35" fillId="20" borderId="5" xfId="0" applyNumberFormat="1" applyFont="1" applyFill="1" applyBorder="1" applyAlignment="1">
      <alignment wrapText="1"/>
    </xf>
    <xf numFmtId="42" fontId="35" fillId="20" borderId="9" xfId="0" applyNumberFormat="1" applyFont="1" applyFill="1" applyBorder="1" applyAlignment="1">
      <alignment wrapText="1"/>
    </xf>
    <xf numFmtId="42" fontId="35" fillId="20" borderId="71" xfId="0" applyNumberFormat="1" applyFont="1" applyFill="1" applyBorder="1" applyAlignment="1">
      <alignment wrapText="1"/>
    </xf>
    <xf numFmtId="42" fontId="18" fillId="20" borderId="71" xfId="0" applyNumberFormat="1" applyFont="1" applyFill="1" applyBorder="1"/>
    <xf numFmtId="42" fontId="35" fillId="19" borderId="8" xfId="0" applyNumberFormat="1" applyFont="1" applyFill="1" applyBorder="1" applyAlignment="1">
      <alignment wrapText="1"/>
    </xf>
    <xf numFmtId="42" fontId="18" fillId="17" borderId="8" xfId="0" applyNumberFormat="1" applyFont="1" applyFill="1" applyBorder="1"/>
    <xf numFmtId="42" fontId="18" fillId="19" borderId="8" xfId="0" applyNumberFormat="1" applyFont="1" applyFill="1" applyBorder="1"/>
    <xf numFmtId="42" fontId="19" fillId="17" borderId="8" xfId="0" applyNumberFormat="1" applyFont="1" applyFill="1" applyBorder="1"/>
    <xf numFmtId="0" fontId="35" fillId="17" borderId="8" xfId="0" applyFont="1" applyFill="1" applyBorder="1" applyAlignment="1">
      <alignment horizontal="left" vertical="center" wrapText="1" indent="1"/>
    </xf>
    <xf numFmtId="0" fontId="46" fillId="17" borderId="8" xfId="0" applyFont="1" applyFill="1" applyBorder="1" applyAlignment="1">
      <alignment horizontal="left" vertical="center" wrapText="1" indent="1"/>
    </xf>
    <xf numFmtId="0" fontId="35" fillId="17" borderId="4" xfId="0" applyFont="1" applyFill="1" applyBorder="1" applyAlignment="1">
      <alignment horizontal="left" vertical="center" wrapText="1" indent="1"/>
    </xf>
    <xf numFmtId="0" fontId="35" fillId="20" borderId="9" xfId="0" applyFont="1" applyFill="1" applyBorder="1" applyAlignment="1">
      <alignment horizontal="left" vertical="center" wrapText="1" indent="1"/>
    </xf>
    <xf numFmtId="0" fontId="35" fillId="17" borderId="1" xfId="0" applyFont="1" applyFill="1" applyBorder="1" applyAlignment="1">
      <alignment horizontal="left" vertical="center" wrapText="1" indent="1"/>
    </xf>
    <xf numFmtId="0" fontId="35" fillId="20" borderId="71" xfId="0" applyFont="1" applyFill="1" applyBorder="1" applyAlignment="1">
      <alignment horizontal="left" vertical="center" wrapText="1" indent="1"/>
    </xf>
    <xf numFmtId="0" fontId="16" fillId="3" borderId="160" xfId="0" applyFont="1" applyFill="1" applyBorder="1" applyAlignment="1">
      <alignment vertical="center" wrapText="1"/>
    </xf>
    <xf numFmtId="0" fontId="16" fillId="3" borderId="161" xfId="0" applyFont="1" applyFill="1" applyBorder="1" applyAlignment="1">
      <alignment vertical="center"/>
    </xf>
    <xf numFmtId="42" fontId="18" fillId="3" borderId="8" xfId="0" applyNumberFormat="1" applyFont="1" applyFill="1" applyBorder="1" applyAlignment="1">
      <alignment wrapText="1"/>
    </xf>
    <xf numFmtId="0" fontId="76" fillId="17" borderId="136" xfId="0" applyFont="1" applyFill="1" applyBorder="1" applyAlignment="1">
      <alignment vertical="center"/>
    </xf>
    <xf numFmtId="0" fontId="0" fillId="17" borderId="5" xfId="0" applyFill="1" applyBorder="1"/>
    <xf numFmtId="167" fontId="18" fillId="17" borderId="5" xfId="0" applyNumberFormat="1" applyFont="1" applyFill="1" applyBorder="1" applyAlignment="1">
      <alignment horizontal="left" vertical="center"/>
    </xf>
    <xf numFmtId="0" fontId="18" fillId="17" borderId="5" xfId="0" applyFont="1" applyFill="1" applyBorder="1" applyAlignment="1">
      <alignment horizontal="center" vertical="center"/>
    </xf>
    <xf numFmtId="171" fontId="35" fillId="6" borderId="85" xfId="0" applyNumberFormat="1" applyFont="1" applyFill="1" applyBorder="1" applyAlignment="1" applyProtection="1">
      <alignment vertical="center"/>
      <protection locked="0"/>
    </xf>
    <xf numFmtId="1" fontId="35" fillId="6" borderId="85" xfId="0" applyNumberFormat="1" applyFont="1" applyFill="1" applyBorder="1" applyAlignment="1" applyProtection="1">
      <alignment vertical="center"/>
      <protection locked="0"/>
    </xf>
    <xf numFmtId="1" fontId="35" fillId="6" borderId="83" xfId="0" applyNumberFormat="1" applyFont="1" applyFill="1" applyBorder="1" applyAlignment="1" applyProtection="1">
      <alignment vertical="center"/>
      <protection locked="0"/>
    </xf>
    <xf numFmtId="1" fontId="35" fillId="6" borderId="165" xfId="0" applyNumberFormat="1" applyFont="1" applyFill="1" applyBorder="1" applyAlignment="1" applyProtection="1">
      <alignment vertical="center"/>
      <protection locked="0"/>
    </xf>
    <xf numFmtId="0" fontId="25" fillId="3" borderId="169" xfId="0" applyFont="1" applyFill="1" applyBorder="1" applyAlignment="1">
      <alignment horizontal="left" vertical="center"/>
    </xf>
    <xf numFmtId="0" fontId="19" fillId="3" borderId="0" xfId="0" applyFont="1" applyFill="1" applyAlignment="1">
      <alignment vertical="center"/>
    </xf>
    <xf numFmtId="167" fontId="24" fillId="3" borderId="8" xfId="0" applyNumberFormat="1" applyFont="1" applyFill="1" applyBorder="1" applyAlignment="1">
      <alignment vertical="center"/>
    </xf>
    <xf numFmtId="167" fontId="24" fillId="3" borderId="11" xfId="0" applyNumberFormat="1" applyFont="1" applyFill="1" applyBorder="1" applyAlignment="1">
      <alignment vertical="center"/>
    </xf>
    <xf numFmtId="167" fontId="24" fillId="3" borderId="11" xfId="0" applyNumberFormat="1" applyFont="1" applyFill="1" applyBorder="1" applyAlignment="1">
      <alignment horizontal="center" vertical="center"/>
    </xf>
    <xf numFmtId="0" fontId="0" fillId="0" borderId="170" xfId="0" applyBorder="1"/>
    <xf numFmtId="0" fontId="0" fillId="0" borderId="172" xfId="0" applyBorder="1"/>
    <xf numFmtId="0" fontId="0" fillId="0" borderId="173" xfId="0" applyBorder="1"/>
    <xf numFmtId="167" fontId="35" fillId="6" borderId="175" xfId="0" applyNumberFormat="1" applyFont="1" applyFill="1" applyBorder="1" applyAlignment="1" applyProtection="1">
      <alignment horizontal="left" vertical="center"/>
      <protection locked="0"/>
    </xf>
    <xf numFmtId="171" fontId="35" fillId="6" borderId="86" xfId="0" applyNumberFormat="1" applyFont="1" applyFill="1" applyBorder="1" applyAlignment="1" applyProtection="1">
      <alignment horizontal="left" vertical="center"/>
      <protection locked="0"/>
    </xf>
    <xf numFmtId="171" fontId="35" fillId="6" borderId="176" xfId="0" applyNumberFormat="1" applyFont="1" applyFill="1" applyBorder="1" applyAlignment="1" applyProtection="1">
      <alignment horizontal="left" vertical="center"/>
      <protection locked="0"/>
    </xf>
    <xf numFmtId="171" fontId="35" fillId="6" borderId="87" xfId="0" applyNumberFormat="1" applyFont="1" applyFill="1" applyBorder="1" applyAlignment="1" applyProtection="1">
      <alignment horizontal="left" vertical="center"/>
      <protection locked="0"/>
    </xf>
    <xf numFmtId="171" fontId="35" fillId="6" borderId="82" xfId="0" applyNumberFormat="1" applyFont="1" applyFill="1" applyBorder="1" applyAlignment="1" applyProtection="1">
      <alignment horizontal="left" vertical="center"/>
      <protection locked="0"/>
    </xf>
    <xf numFmtId="171" fontId="35" fillId="6" borderId="174" xfId="0" applyNumberFormat="1" applyFont="1" applyFill="1" applyBorder="1" applyAlignment="1" applyProtection="1">
      <alignment horizontal="left" vertical="center"/>
      <protection locked="0"/>
    </xf>
    <xf numFmtId="14" fontId="48" fillId="6" borderId="81" xfId="0" applyNumberFormat="1" applyFont="1" applyFill="1" applyBorder="1" applyAlignment="1" applyProtection="1">
      <alignment horizontal="center" wrapText="1"/>
      <protection locked="0"/>
    </xf>
    <xf numFmtId="0" fontId="28" fillId="17" borderId="177" xfId="0" applyFont="1" applyFill="1" applyBorder="1" applyAlignment="1" applyProtection="1">
      <alignment horizontal="center" vertical="center" wrapText="1"/>
      <protection locked="0"/>
    </xf>
    <xf numFmtId="0" fontId="28" fillId="17" borderId="151" xfId="0" applyFont="1" applyFill="1" applyBorder="1" applyAlignment="1">
      <alignment horizontal="center" vertical="center" wrapText="1"/>
    </xf>
    <xf numFmtId="0" fontId="29" fillId="17" borderId="150" xfId="0" applyFont="1" applyFill="1" applyBorder="1" applyAlignment="1">
      <alignment horizontal="center" vertical="center" wrapText="1"/>
    </xf>
    <xf numFmtId="0" fontId="27" fillId="17" borderId="150" xfId="0" applyFont="1" applyFill="1" applyBorder="1" applyAlignment="1">
      <alignment horizontal="center" vertical="center" wrapText="1"/>
    </xf>
    <xf numFmtId="0" fontId="29" fillId="17" borderId="151" xfId="0" applyFont="1" applyFill="1" applyBorder="1" applyAlignment="1">
      <alignment horizontal="center" vertical="center" wrapText="1"/>
    </xf>
    <xf numFmtId="0" fontId="0" fillId="17" borderId="134" xfId="0" applyFill="1" applyBorder="1" applyAlignment="1">
      <alignment horizontal="left" vertical="center" wrapText="1"/>
    </xf>
    <xf numFmtId="0" fontId="0" fillId="17" borderId="178" xfId="0" applyFill="1" applyBorder="1" applyAlignment="1">
      <alignment horizontal="left" vertical="center" wrapText="1"/>
    </xf>
    <xf numFmtId="0" fontId="27" fillId="17" borderId="149" xfId="0" applyFont="1" applyFill="1" applyBorder="1" applyAlignment="1">
      <alignment horizontal="center" vertical="center" wrapText="1"/>
    </xf>
    <xf numFmtId="0" fontId="27" fillId="17" borderId="134" xfId="0" applyFont="1" applyFill="1" applyBorder="1" applyAlignment="1">
      <alignment horizontal="center" vertical="center" wrapText="1"/>
    </xf>
    <xf numFmtId="0" fontId="27" fillId="17" borderId="178" xfId="0" applyFont="1" applyFill="1" applyBorder="1" applyAlignment="1">
      <alignment horizontal="center" vertical="center" wrapText="1"/>
    </xf>
    <xf numFmtId="0" fontId="73" fillId="16" borderId="9" xfId="0" applyFont="1" applyFill="1" applyBorder="1" applyAlignment="1" applyProtection="1">
      <alignment vertical="center" wrapText="1"/>
      <protection locked="0"/>
    </xf>
    <xf numFmtId="0" fontId="0" fillId="20" borderId="0" xfId="0" applyFill="1" applyAlignment="1" applyProtection="1">
      <alignment horizontal="left"/>
      <protection locked="0"/>
    </xf>
    <xf numFmtId="0" fontId="28" fillId="17" borderId="179" xfId="0" applyFont="1" applyFill="1" applyBorder="1" applyAlignment="1">
      <alignment horizontal="center" vertical="center" wrapText="1"/>
    </xf>
    <xf numFmtId="1" fontId="32" fillId="3" borderId="156" xfId="13" applyNumberFormat="1" applyFont="1" applyFill="1" applyBorder="1" applyAlignment="1" applyProtection="1">
      <alignment horizontal="center"/>
    </xf>
    <xf numFmtId="0" fontId="32" fillId="3" borderId="180" xfId="13" applyNumberFormat="1" applyFont="1" applyFill="1" applyBorder="1" applyAlignment="1" applyProtection="1">
      <alignment horizontal="center"/>
    </xf>
    <xf numFmtId="1" fontId="32" fillId="3" borderId="177" xfId="13" applyNumberFormat="1" applyFont="1" applyFill="1" applyBorder="1" applyAlignment="1" applyProtection="1">
      <alignment horizontal="center"/>
    </xf>
    <xf numFmtId="0" fontId="29" fillId="17" borderId="179" xfId="0" applyFont="1" applyFill="1" applyBorder="1" applyAlignment="1">
      <alignment horizontal="center" vertical="center" wrapText="1"/>
    </xf>
    <xf numFmtId="14" fontId="33" fillId="14" borderId="181" xfId="0" applyNumberFormat="1" applyFont="1" applyFill="1" applyBorder="1" applyAlignment="1" applyProtection="1">
      <alignment horizontal="center"/>
      <protection locked="0"/>
    </xf>
    <xf numFmtId="0" fontId="34" fillId="6" borderId="182" xfId="1" applyNumberFormat="1" applyFont="1" applyFill="1" applyBorder="1" applyAlignment="1" applyProtection="1">
      <alignment horizontal="center"/>
      <protection locked="0"/>
    </xf>
    <xf numFmtId="14" fontId="33" fillId="14" borderId="149" xfId="0" applyNumberFormat="1" applyFont="1" applyFill="1" applyBorder="1" applyAlignment="1" applyProtection="1">
      <alignment horizontal="center"/>
      <protection locked="0"/>
    </xf>
    <xf numFmtId="0" fontId="34" fillId="6" borderId="180" xfId="1" applyNumberFormat="1" applyFont="1" applyFill="1" applyBorder="1" applyAlignment="1" applyProtection="1">
      <alignment horizontal="center"/>
      <protection locked="0"/>
    </xf>
    <xf numFmtId="1" fontId="24" fillId="17" borderId="38" xfId="0" applyNumberFormat="1" applyFont="1" applyFill="1" applyBorder="1" applyAlignment="1" applyProtection="1">
      <alignment horizontal="left"/>
      <protection locked="0"/>
    </xf>
    <xf numFmtId="1" fontId="24" fillId="17" borderId="139" xfId="0" applyNumberFormat="1" applyFont="1" applyFill="1" applyBorder="1" applyAlignment="1">
      <alignment horizontal="right"/>
    </xf>
    <xf numFmtId="0" fontId="27" fillId="17" borderId="179" xfId="0" applyFont="1" applyFill="1" applyBorder="1" applyAlignment="1">
      <alignment horizontal="center" vertical="center" wrapText="1"/>
    </xf>
    <xf numFmtId="14" fontId="33" fillId="14" borderId="183" xfId="0" applyNumberFormat="1" applyFont="1" applyFill="1" applyBorder="1" applyAlignment="1" applyProtection="1">
      <alignment horizontal="center"/>
      <protection locked="0"/>
    </xf>
    <xf numFmtId="14" fontId="33" fillId="14" borderId="184" xfId="0" applyNumberFormat="1" applyFont="1" applyFill="1" applyBorder="1" applyAlignment="1" applyProtection="1">
      <alignment horizontal="center"/>
      <protection locked="0"/>
    </xf>
    <xf numFmtId="1" fontId="24" fillId="17" borderId="139" xfId="0" applyNumberFormat="1" applyFont="1" applyFill="1" applyBorder="1" applyAlignment="1">
      <alignment horizontal="center"/>
    </xf>
    <xf numFmtId="0" fontId="0" fillId="3" borderId="8" xfId="0" applyFill="1" applyBorder="1"/>
    <xf numFmtId="0" fontId="10" fillId="19" borderId="8" xfId="0" applyFont="1" applyFill="1" applyBorder="1"/>
    <xf numFmtId="0" fontId="10" fillId="19" borderId="1" xfId="0" applyFont="1" applyFill="1" applyBorder="1"/>
    <xf numFmtId="0" fontId="10" fillId="3" borderId="8" xfId="0" applyFont="1" applyFill="1" applyBorder="1"/>
    <xf numFmtId="0" fontId="10" fillId="3" borderId="1" xfId="0" applyFont="1" applyFill="1" applyBorder="1"/>
    <xf numFmtId="0" fontId="10" fillId="4" borderId="8" xfId="0" applyFont="1" applyFill="1" applyBorder="1"/>
    <xf numFmtId="0" fontId="10" fillId="3" borderId="11" xfId="0" applyFont="1" applyFill="1" applyBorder="1"/>
    <xf numFmtId="0" fontId="10" fillId="4" borderId="159" xfId="0" applyFont="1" applyFill="1" applyBorder="1"/>
    <xf numFmtId="0" fontId="10" fillId="3" borderId="0" xfId="0" applyFont="1" applyFill="1"/>
    <xf numFmtId="0" fontId="34" fillId="6" borderId="186" xfId="1" applyNumberFormat="1" applyFont="1" applyFill="1" applyBorder="1" applyAlignment="1" applyProtection="1">
      <alignment horizontal="center"/>
      <protection locked="0"/>
    </xf>
    <xf numFmtId="0" fontId="34" fillId="6" borderId="185" xfId="1" applyNumberFormat="1" applyFont="1" applyFill="1" applyBorder="1" applyAlignment="1" applyProtection="1">
      <alignment horizontal="center"/>
      <protection locked="0"/>
    </xf>
    <xf numFmtId="0" fontId="34" fillId="6" borderId="187" xfId="1" applyNumberFormat="1" applyFont="1" applyFill="1" applyBorder="1" applyAlignment="1" applyProtection="1">
      <alignment horizontal="center"/>
      <protection locked="0"/>
    </xf>
    <xf numFmtId="14" fontId="24" fillId="17" borderId="6" xfId="0" applyNumberFormat="1" applyFont="1" applyFill="1" applyBorder="1" applyAlignment="1" applyProtection="1">
      <alignment horizontal="center"/>
      <protection locked="0"/>
    </xf>
    <xf numFmtId="0" fontId="10" fillId="4" borderId="11" xfId="0" applyFont="1" applyFill="1" applyBorder="1"/>
    <xf numFmtId="1" fontId="24" fillId="17" borderId="188" xfId="0" applyNumberFormat="1" applyFont="1" applyFill="1" applyBorder="1" applyAlignment="1">
      <alignment horizontal="center"/>
    </xf>
    <xf numFmtId="1" fontId="24" fillId="17" borderId="3" xfId="0" applyNumberFormat="1" applyFont="1" applyFill="1" applyBorder="1" applyAlignment="1">
      <alignment horizontal="center"/>
    </xf>
    <xf numFmtId="1" fontId="24" fillId="17" borderId="6" xfId="0" applyNumberFormat="1" applyFont="1" applyFill="1" applyBorder="1" applyAlignment="1">
      <alignment horizontal="center"/>
    </xf>
    <xf numFmtId="1" fontId="24" fillId="17" borderId="2" xfId="0" applyNumberFormat="1" applyFont="1" applyFill="1" applyBorder="1" applyAlignment="1">
      <alignment horizontal="center"/>
    </xf>
    <xf numFmtId="0" fontId="0" fillId="3" borderId="11" xfId="0" applyFill="1" applyBorder="1"/>
    <xf numFmtId="0" fontId="18" fillId="18" borderId="71" xfId="0" applyFont="1" applyFill="1" applyBorder="1" applyAlignment="1" applyProtection="1">
      <alignment horizontal="center" vertical="center" wrapText="1"/>
      <protection locked="0"/>
    </xf>
    <xf numFmtId="0" fontId="18" fillId="18" borderId="5" xfId="0" applyFont="1" applyFill="1" applyBorder="1" applyAlignment="1" applyProtection="1">
      <alignment horizontal="center" vertical="center" wrapText="1"/>
      <protection locked="0"/>
    </xf>
    <xf numFmtId="0" fontId="28" fillId="17" borderId="189" xfId="0" applyFont="1" applyFill="1" applyBorder="1" applyAlignment="1">
      <alignment horizontal="center" vertical="center" wrapText="1"/>
    </xf>
    <xf numFmtId="14" fontId="32" fillId="3" borderId="190" xfId="13" applyNumberFormat="1" applyFont="1" applyFill="1" applyBorder="1" applyAlignment="1" applyProtection="1">
      <alignment horizontal="center"/>
    </xf>
    <xf numFmtId="0" fontId="67" fillId="17" borderId="140" xfId="0" applyFont="1" applyFill="1" applyBorder="1" applyAlignment="1">
      <alignment horizontal="center" vertical="center"/>
    </xf>
    <xf numFmtId="0" fontId="67" fillId="17" borderId="141" xfId="0" applyFont="1" applyFill="1" applyBorder="1" applyAlignment="1">
      <alignment horizontal="center" vertical="center"/>
    </xf>
    <xf numFmtId="0" fontId="0" fillId="0" borderId="0" xfId="0" applyAlignment="1">
      <alignment horizontal="left" vertical="center" wrapText="1"/>
    </xf>
    <xf numFmtId="3" fontId="0" fillId="0" borderId="0" xfId="0" applyNumberFormat="1" applyAlignment="1">
      <alignment wrapText="1"/>
    </xf>
    <xf numFmtId="0" fontId="35" fillId="6" borderId="118" xfId="0" applyFont="1" applyFill="1" applyBorder="1" applyProtection="1">
      <protection locked="0"/>
    </xf>
    <xf numFmtId="0" fontId="35" fillId="17" borderId="132" xfId="0" applyFont="1" applyFill="1" applyBorder="1" applyProtection="1">
      <protection locked="0"/>
    </xf>
    <xf numFmtId="171" fontId="35" fillId="6" borderId="192" xfId="0" applyNumberFormat="1" applyFont="1" applyFill="1" applyBorder="1" applyAlignment="1" applyProtection="1">
      <alignment horizontal="left" vertical="center"/>
      <protection locked="0"/>
    </xf>
    <xf numFmtId="0" fontId="35" fillId="6" borderId="117" xfId="0" applyFont="1" applyFill="1" applyBorder="1" applyAlignment="1" applyProtection="1">
      <alignment vertical="center"/>
      <protection locked="0"/>
    </xf>
    <xf numFmtId="0" fontId="35" fillId="6" borderId="118" xfId="0" applyFont="1" applyFill="1" applyBorder="1" applyAlignment="1" applyProtection="1">
      <alignment vertical="center"/>
      <protection locked="0"/>
    </xf>
    <xf numFmtId="0" fontId="35" fillId="6" borderId="89" xfId="0" applyFont="1" applyFill="1" applyBorder="1" applyProtection="1">
      <protection locked="0"/>
    </xf>
    <xf numFmtId="0" fontId="35" fillId="6" borderId="90" xfId="0" applyFont="1" applyFill="1" applyBorder="1" applyProtection="1">
      <protection locked="0"/>
    </xf>
    <xf numFmtId="0" fontId="35" fillId="6" borderId="193" xfId="0" applyFont="1" applyFill="1" applyBorder="1" applyAlignment="1" applyProtection="1">
      <alignment vertical="center"/>
      <protection locked="0"/>
    </xf>
    <xf numFmtId="0" fontId="35" fillId="6" borderId="89" xfId="0" applyFont="1" applyFill="1" applyBorder="1" applyAlignment="1" applyProtection="1">
      <alignment vertical="center"/>
      <protection locked="0"/>
    </xf>
    <xf numFmtId="0" fontId="0" fillId="20" borderId="0" xfId="0" applyFill="1" applyAlignment="1">
      <alignment horizontal="center" vertical="center" wrapText="1"/>
    </xf>
    <xf numFmtId="0" fontId="0" fillId="22" borderId="0" xfId="0" applyFill="1"/>
    <xf numFmtId="0" fontId="78" fillId="15" borderId="10" xfId="0" applyFont="1" applyFill="1" applyBorder="1" applyAlignment="1">
      <alignment horizontal="right"/>
    </xf>
    <xf numFmtId="0" fontId="78" fillId="15" borderId="2" xfId="0" applyFont="1" applyFill="1" applyBorder="1" applyAlignment="1">
      <alignment horizontal="left" vertical="top"/>
    </xf>
    <xf numFmtId="42" fontId="77" fillId="15" borderId="3" xfId="0" applyNumberFormat="1" applyFont="1" applyFill="1" applyBorder="1" applyAlignment="1">
      <alignment horizontal="right" vertical="center"/>
    </xf>
    <xf numFmtId="0" fontId="78" fillId="15" borderId="3" xfId="0" applyFont="1" applyFill="1" applyBorder="1" applyAlignment="1">
      <alignment horizontal="right" vertical="center"/>
    </xf>
    <xf numFmtId="172" fontId="78" fillId="15" borderId="3" xfId="0" applyNumberFormat="1" applyFont="1" applyFill="1" applyBorder="1" applyAlignment="1">
      <alignment horizontal="right" vertical="center"/>
    </xf>
    <xf numFmtId="42" fontId="78" fillId="15" borderId="3" xfId="0" applyNumberFormat="1" applyFont="1" applyFill="1" applyBorder="1" applyAlignment="1">
      <alignment horizontal="right" vertical="center"/>
    </xf>
    <xf numFmtId="173" fontId="78" fillId="15" borderId="3" xfId="0" applyNumberFormat="1" applyFont="1" applyFill="1" applyBorder="1" applyAlignment="1">
      <alignment horizontal="right" vertical="center"/>
    </xf>
    <xf numFmtId="0" fontId="78" fillId="15" borderId="72" xfId="0" applyFont="1" applyFill="1" applyBorder="1" applyAlignment="1">
      <alignment horizontal="left" vertical="top"/>
    </xf>
    <xf numFmtId="0" fontId="77" fillId="15" borderId="70" xfId="0" applyFont="1" applyFill="1" applyBorder="1" applyAlignment="1">
      <alignment horizontal="left" vertical="center"/>
    </xf>
    <xf numFmtId="0" fontId="78" fillId="15" borderId="71" xfId="0" applyFont="1" applyFill="1" applyBorder="1" applyAlignment="1">
      <alignment horizontal="left"/>
    </xf>
    <xf numFmtId="0" fontId="78" fillId="15" borderId="2" xfId="0" applyFont="1" applyFill="1" applyBorder="1" applyAlignment="1">
      <alignment horizontal="left" vertical="center"/>
    </xf>
    <xf numFmtId="0" fontId="78" fillId="15" borderId="0" xfId="0" applyFont="1" applyFill="1" applyAlignment="1">
      <alignment horizontal="left" vertical="center"/>
    </xf>
    <xf numFmtId="0" fontId="77" fillId="15" borderId="2" xfId="0" applyFont="1" applyFill="1" applyBorder="1" applyAlignment="1">
      <alignment horizontal="left" vertical="center"/>
    </xf>
    <xf numFmtId="0" fontId="77" fillId="15" borderId="0" xfId="0" applyFont="1" applyFill="1" applyAlignment="1">
      <alignment horizontal="left" vertical="center"/>
    </xf>
    <xf numFmtId="0" fontId="78" fillId="15" borderId="0" xfId="0" applyFont="1" applyFill="1" applyAlignment="1">
      <alignment horizontal="left"/>
    </xf>
    <xf numFmtId="0" fontId="79" fillId="15" borderId="2" xfId="0" applyFont="1" applyFill="1" applyBorder="1" applyAlignment="1">
      <alignment horizontal="left" vertical="center"/>
    </xf>
    <xf numFmtId="0" fontId="78" fillId="15" borderId="5" xfId="0" applyFont="1" applyFill="1" applyBorder="1"/>
    <xf numFmtId="0" fontId="78" fillId="15" borderId="73" xfId="0" applyFont="1" applyFill="1" applyBorder="1"/>
    <xf numFmtId="0" fontId="78" fillId="3" borderId="8" xfId="0" applyFont="1" applyFill="1" applyBorder="1" applyAlignment="1">
      <alignment horizontal="center" vertical="center"/>
    </xf>
    <xf numFmtId="0" fontId="0" fillId="23" borderId="8" xfId="0" applyFill="1" applyBorder="1" applyAlignment="1">
      <alignment horizontal="center" vertical="center"/>
    </xf>
    <xf numFmtId="0" fontId="0" fillId="23" borderId="0" xfId="0" applyFill="1"/>
    <xf numFmtId="14" fontId="0" fillId="3" borderId="8" xfId="0" applyNumberFormat="1" applyFill="1" applyBorder="1"/>
    <xf numFmtId="0" fontId="0" fillId="23" borderId="8" xfId="0" applyFill="1" applyBorder="1" applyAlignment="1">
      <alignment horizontal="left" vertical="center" wrapText="1"/>
    </xf>
    <xf numFmtId="0" fontId="0" fillId="3" borderId="8" xfId="0" applyFill="1" applyBorder="1" applyAlignment="1">
      <alignment vertical="top" wrapText="1"/>
    </xf>
    <xf numFmtId="14" fontId="0" fillId="3" borderId="8" xfId="0" applyNumberFormat="1" applyFill="1" applyBorder="1" applyAlignment="1">
      <alignment vertical="top" wrapText="1"/>
    </xf>
    <xf numFmtId="0" fontId="8" fillId="3" borderId="0" xfId="6" applyFont="1" applyFill="1" applyAlignment="1" applyProtection="1">
      <alignment horizontal="center" vertical="center"/>
    </xf>
    <xf numFmtId="0" fontId="7" fillId="3" borderId="0" xfId="0" applyFont="1" applyFill="1" applyAlignment="1">
      <alignment horizontal="center" vertical="center"/>
    </xf>
    <xf numFmtId="0" fontId="67" fillId="17" borderId="164" xfId="0" applyFont="1" applyFill="1" applyBorder="1" applyAlignment="1">
      <alignment horizontal="center" vertical="center"/>
    </xf>
    <xf numFmtId="0" fontId="67" fillId="17" borderId="130" xfId="0" applyFont="1" applyFill="1" applyBorder="1" applyAlignment="1">
      <alignment horizontal="center" vertical="center"/>
    </xf>
    <xf numFmtId="0" fontId="67" fillId="17" borderId="135" xfId="0" applyFont="1" applyFill="1" applyBorder="1" applyAlignment="1">
      <alignment horizontal="center" vertical="center"/>
    </xf>
    <xf numFmtId="0" fontId="67" fillId="17" borderId="140" xfId="0" applyFont="1" applyFill="1" applyBorder="1" applyAlignment="1">
      <alignment horizontal="center" vertical="center"/>
    </xf>
    <xf numFmtId="0" fontId="46" fillId="3" borderId="0" xfId="5" applyFont="1" applyFill="1" applyAlignment="1">
      <alignment horizontal="left" vertical="center" wrapText="1"/>
    </xf>
    <xf numFmtId="0" fontId="26" fillId="3" borderId="0" xfId="0" applyFont="1" applyFill="1" applyAlignment="1">
      <alignment horizontal="center" vertical="center"/>
    </xf>
    <xf numFmtId="0" fontId="46" fillId="3" borderId="58" xfId="5" applyFont="1" applyFill="1" applyBorder="1" applyAlignment="1">
      <alignment horizontal="left" vertical="center" wrapText="1"/>
    </xf>
    <xf numFmtId="0" fontId="46" fillId="3" borderId="57" xfId="5" applyFont="1" applyFill="1" applyBorder="1" applyAlignment="1">
      <alignment horizontal="left" vertical="top" wrapText="1"/>
    </xf>
    <xf numFmtId="0" fontId="46" fillId="3" borderId="171" xfId="5" applyFont="1" applyFill="1" applyBorder="1" applyAlignment="1">
      <alignment horizontal="left" vertical="top" wrapText="1"/>
    </xf>
    <xf numFmtId="167" fontId="36" fillId="3" borderId="102" xfId="0" applyNumberFormat="1" applyFont="1" applyFill="1" applyBorder="1" applyAlignment="1">
      <alignment horizontal="center" vertical="center"/>
    </xf>
    <xf numFmtId="167" fontId="36" fillId="3" borderId="80" xfId="0" applyNumberFormat="1" applyFont="1" applyFill="1" applyBorder="1" applyAlignment="1">
      <alignment horizontal="center" vertical="center"/>
    </xf>
    <xf numFmtId="0" fontId="67" fillId="17" borderId="131" xfId="0" applyFont="1" applyFill="1" applyBorder="1" applyAlignment="1">
      <alignment horizontal="center" vertical="center"/>
    </xf>
    <xf numFmtId="0" fontId="67" fillId="17" borderId="191" xfId="0" applyFont="1" applyFill="1" applyBorder="1" applyAlignment="1">
      <alignment horizontal="center" vertical="center"/>
    </xf>
    <xf numFmtId="0" fontId="67" fillId="17" borderId="138" xfId="0" applyFont="1" applyFill="1" applyBorder="1" applyAlignment="1">
      <alignment horizontal="center" vertical="center"/>
    </xf>
    <xf numFmtId="167" fontId="36" fillId="3" borderId="101" xfId="0" applyNumberFormat="1" applyFont="1" applyFill="1" applyBorder="1" applyAlignment="1">
      <alignment horizontal="center" vertical="center"/>
    </xf>
    <xf numFmtId="167" fontId="36" fillId="3" borderId="100" xfId="0" applyNumberFormat="1" applyFont="1" applyFill="1" applyBorder="1" applyAlignment="1">
      <alignment horizontal="center" vertical="center"/>
    </xf>
    <xf numFmtId="167" fontId="36" fillId="3" borderId="101" xfId="0" applyNumberFormat="1" applyFont="1" applyFill="1" applyBorder="1" applyAlignment="1">
      <alignment vertical="center"/>
    </xf>
    <xf numFmtId="167" fontId="36" fillId="3" borderId="100" xfId="0" applyNumberFormat="1" applyFont="1" applyFill="1" applyBorder="1" applyAlignment="1">
      <alignment vertical="center"/>
    </xf>
    <xf numFmtId="167" fontId="36" fillId="3" borderId="167" xfId="0" applyNumberFormat="1" applyFont="1" applyFill="1" applyBorder="1" applyAlignment="1">
      <alignment vertical="center"/>
    </xf>
    <xf numFmtId="167" fontId="36" fillId="3" borderId="121" xfId="0" applyNumberFormat="1" applyFont="1" applyFill="1" applyBorder="1" applyAlignment="1">
      <alignment horizontal="center" vertical="center"/>
    </xf>
    <xf numFmtId="167" fontId="36" fillId="3" borderId="122" xfId="0" applyNumberFormat="1" applyFont="1" applyFill="1" applyBorder="1" applyAlignment="1">
      <alignment horizontal="center" vertical="center"/>
    </xf>
    <xf numFmtId="167" fontId="36" fillId="3" borderId="123" xfId="0" applyNumberFormat="1" applyFont="1" applyFill="1" applyBorder="1" applyAlignment="1">
      <alignment horizontal="center" vertical="center"/>
    </xf>
    <xf numFmtId="167" fontId="36" fillId="3" borderId="162" xfId="0" applyNumberFormat="1" applyFont="1" applyFill="1" applyBorder="1" applyAlignment="1">
      <alignment vertical="center"/>
    </xf>
    <xf numFmtId="167" fontId="36" fillId="3" borderId="163" xfId="0" applyNumberFormat="1" applyFont="1" applyFill="1" applyBorder="1" applyAlignment="1">
      <alignment vertical="center"/>
    </xf>
    <xf numFmtId="167" fontId="36" fillId="3" borderId="166" xfId="0" applyNumberFormat="1" applyFont="1" applyFill="1" applyBorder="1" applyAlignment="1">
      <alignment vertical="center"/>
    </xf>
    <xf numFmtId="0" fontId="19" fillId="3" borderId="0" xfId="0" applyFont="1" applyFill="1" applyAlignment="1">
      <alignment horizontal="left" vertical="center"/>
    </xf>
    <xf numFmtId="42" fontId="44" fillId="17" borderId="130" xfId="0" applyNumberFormat="1" applyFont="1" applyFill="1" applyBorder="1" applyAlignment="1">
      <alignment horizontal="right" vertical="center"/>
    </xf>
    <xf numFmtId="42" fontId="44" fillId="17" borderId="0" xfId="0" applyNumberFormat="1" applyFont="1" applyFill="1" applyAlignment="1">
      <alignment horizontal="right" vertical="center"/>
    </xf>
    <xf numFmtId="169" fontId="23" fillId="6" borderId="1" xfId="0" applyNumberFormat="1" applyFont="1" applyFill="1" applyBorder="1" applyAlignment="1" applyProtection="1">
      <alignment horizontal="center" vertical="center"/>
      <protection locked="0"/>
    </xf>
    <xf numFmtId="169" fontId="23" fillId="6" borderId="11" xfId="0" applyNumberFormat="1" applyFont="1" applyFill="1" applyBorder="1" applyAlignment="1" applyProtection="1">
      <alignment horizontal="center" vertical="center"/>
      <protection locked="0"/>
    </xf>
    <xf numFmtId="0" fontId="22" fillId="3" borderId="5" xfId="0" applyFont="1" applyFill="1" applyBorder="1" applyAlignment="1">
      <alignment horizontal="left" vertical="top" wrapText="1"/>
    </xf>
    <xf numFmtId="0" fontId="19" fillId="3" borderId="0" xfId="0" applyFont="1" applyFill="1" applyAlignment="1">
      <alignment horizontal="left" vertical="center" wrapText="1"/>
    </xf>
    <xf numFmtId="0" fontId="22" fillId="3" borderId="5" xfId="0" applyFont="1" applyFill="1" applyBorder="1" applyAlignment="1">
      <alignment horizontal="left" vertical="center" wrapText="1"/>
    </xf>
    <xf numFmtId="0" fontId="22" fillId="17" borderId="0" xfId="0" applyFont="1" applyFill="1" applyAlignment="1">
      <alignment horizontal="left" wrapText="1"/>
    </xf>
    <xf numFmtId="167" fontId="23" fillId="6" borderId="1" xfId="0" applyNumberFormat="1" applyFont="1" applyFill="1" applyBorder="1" applyAlignment="1" applyProtection="1">
      <alignment horizontal="center" vertical="center"/>
      <protection locked="0"/>
    </xf>
    <xf numFmtId="167" fontId="23" fillId="6" borderId="11" xfId="0" applyNumberFormat="1" applyFont="1" applyFill="1" applyBorder="1" applyAlignment="1" applyProtection="1">
      <alignment horizontal="center" vertical="center"/>
      <protection locked="0"/>
    </xf>
    <xf numFmtId="167" fontId="44" fillId="17" borderId="130" xfId="0" applyNumberFormat="1" applyFont="1" applyFill="1" applyBorder="1" applyAlignment="1">
      <alignment horizontal="right" vertical="center"/>
    </xf>
    <xf numFmtId="167" fontId="44" fillId="17" borderId="0" xfId="0" applyNumberFormat="1" applyFont="1" applyFill="1" applyAlignment="1">
      <alignment horizontal="right" vertical="center"/>
    </xf>
    <xf numFmtId="0" fontId="47" fillId="20" borderId="0" xfId="0" applyFont="1" applyFill="1" applyAlignment="1">
      <alignment horizontal="left" vertical="center" wrapText="1"/>
    </xf>
    <xf numFmtId="0" fontId="55" fillId="20" borderId="0" xfId="0" applyFont="1" applyFill="1" applyAlignment="1">
      <alignment horizontal="center" vertical="center" wrapText="1"/>
    </xf>
    <xf numFmtId="0" fontId="72" fillId="20" borderId="0" xfId="0" applyFont="1" applyFill="1" applyAlignment="1">
      <alignment horizontal="right" vertical="center" wrapText="1"/>
    </xf>
    <xf numFmtId="0" fontId="72" fillId="20" borderId="3" xfId="0" applyFont="1" applyFill="1" applyBorder="1" applyAlignment="1">
      <alignment horizontal="right" vertical="center" wrapText="1"/>
    </xf>
    <xf numFmtId="0" fontId="49" fillId="16" borderId="1" xfId="0" applyFont="1" applyFill="1" applyBorder="1" applyAlignment="1" applyProtection="1">
      <alignment horizontal="center" vertical="center"/>
      <protection locked="0"/>
    </xf>
    <xf numFmtId="0" fontId="49" fillId="16" borderId="9" xfId="0" applyFont="1" applyFill="1" applyBorder="1" applyAlignment="1" applyProtection="1">
      <alignment horizontal="center" vertical="center"/>
      <protection locked="0"/>
    </xf>
    <xf numFmtId="0" fontId="49" fillId="16" borderId="11" xfId="0" applyFont="1" applyFill="1" applyBorder="1" applyAlignment="1" applyProtection="1">
      <alignment horizontal="center" vertical="center"/>
      <protection locked="0"/>
    </xf>
    <xf numFmtId="0" fontId="63" fillId="3" borderId="1" xfId="0" applyFont="1" applyFill="1" applyBorder="1" applyAlignment="1" applyProtection="1">
      <alignment horizontal="left"/>
      <protection locked="0"/>
    </xf>
    <xf numFmtId="0" fontId="64" fillId="3" borderId="9" xfId="0" applyFont="1" applyFill="1" applyBorder="1" applyAlignment="1" applyProtection="1">
      <alignment horizontal="left"/>
      <protection locked="0"/>
    </xf>
    <xf numFmtId="0" fontId="64" fillId="3" borderId="11" xfId="0" applyFont="1" applyFill="1" applyBorder="1" applyAlignment="1" applyProtection="1">
      <alignment horizontal="left"/>
      <protection locked="0"/>
    </xf>
    <xf numFmtId="0" fontId="26" fillId="3" borderId="0" xfId="0" applyFont="1" applyFill="1" applyAlignment="1">
      <alignment horizontal="left"/>
    </xf>
    <xf numFmtId="0" fontId="73" fillId="16" borderId="9" xfId="0" applyFont="1" applyFill="1" applyBorder="1" applyAlignment="1" applyProtection="1">
      <alignment horizontal="center" vertical="center" wrapText="1"/>
      <protection locked="0"/>
    </xf>
    <xf numFmtId="0" fontId="18" fillId="18" borderId="72" xfId="0" applyFont="1" applyFill="1" applyBorder="1" applyAlignment="1" applyProtection="1">
      <alignment horizontal="center" vertical="center" wrapText="1"/>
      <protection locked="0"/>
    </xf>
    <xf numFmtId="0" fontId="18" fillId="18" borderId="73" xfId="0" applyFont="1" applyFill="1" applyBorder="1" applyAlignment="1" applyProtection="1">
      <alignment horizontal="center" vertical="center" wrapText="1"/>
      <protection locked="0"/>
    </xf>
    <xf numFmtId="0" fontId="18" fillId="18" borderId="70" xfId="0" applyFont="1" applyFill="1" applyBorder="1" applyAlignment="1" applyProtection="1">
      <alignment horizontal="center" vertical="center" wrapText="1"/>
      <protection locked="0"/>
    </xf>
    <xf numFmtId="0" fontId="18" fillId="18" borderId="10" xfId="0" applyFont="1" applyFill="1" applyBorder="1" applyAlignment="1" applyProtection="1">
      <alignment horizontal="center" vertical="center" wrapText="1"/>
      <protection locked="0"/>
    </xf>
    <xf numFmtId="0" fontId="56" fillId="6" borderId="70" xfId="0" applyFont="1" applyFill="1" applyBorder="1" applyAlignment="1" applyProtection="1">
      <alignment horizontal="center" vertical="center" wrapText="1"/>
      <protection locked="0"/>
    </xf>
    <xf numFmtId="0" fontId="56" fillId="6" borderId="71" xfId="0" applyFont="1" applyFill="1" applyBorder="1" applyAlignment="1" applyProtection="1">
      <alignment horizontal="center" vertical="center" wrapText="1"/>
      <protection locked="0"/>
    </xf>
    <xf numFmtId="0" fontId="56" fillId="6" borderId="72" xfId="0" applyFont="1" applyFill="1" applyBorder="1" applyAlignment="1" applyProtection="1">
      <alignment horizontal="center" vertical="center" wrapText="1"/>
      <protection locked="0"/>
    </xf>
    <xf numFmtId="0" fontId="56" fillId="6" borderId="0" xfId="0" applyFont="1" applyFill="1" applyAlignment="1" applyProtection="1">
      <alignment horizontal="center" vertical="center" wrapText="1"/>
      <protection locked="0"/>
    </xf>
    <xf numFmtId="0" fontId="25" fillId="3" borderId="70" xfId="0" applyFont="1" applyFill="1" applyBorder="1" applyAlignment="1" applyProtection="1">
      <alignment horizontal="left"/>
      <protection locked="0"/>
    </xf>
    <xf numFmtId="0" fontId="25" fillId="3" borderId="71" xfId="0" applyFont="1" applyFill="1" applyBorder="1" applyAlignment="1" applyProtection="1">
      <alignment horizontal="left"/>
      <protection locked="0"/>
    </xf>
    <xf numFmtId="0" fontId="25" fillId="3" borderId="10" xfId="0" applyFont="1" applyFill="1" applyBorder="1" applyAlignment="1" applyProtection="1">
      <alignment horizontal="left"/>
      <protection locked="0"/>
    </xf>
    <xf numFmtId="0" fontId="25" fillId="17" borderId="139" xfId="0" applyFont="1" applyFill="1" applyBorder="1" applyAlignment="1" applyProtection="1">
      <alignment horizontal="left"/>
      <protection locked="0"/>
    </xf>
    <xf numFmtId="0" fontId="49" fillId="16" borderId="1" xfId="0" applyFont="1" applyFill="1" applyBorder="1" applyAlignment="1" applyProtection="1">
      <alignment horizontal="center" vertical="center" wrapText="1"/>
      <protection locked="0"/>
    </xf>
    <xf numFmtId="0" fontId="0" fillId="3" borderId="0" xfId="0" applyFill="1" applyAlignment="1">
      <alignment horizontal="left" vertical="center" wrapText="1"/>
    </xf>
    <xf numFmtId="0" fontId="62" fillId="0" borderId="0" xfId="0" applyFont="1" applyAlignment="1">
      <alignment horizontal="center"/>
    </xf>
    <xf numFmtId="0" fontId="6" fillId="7" borderId="22" xfId="0" applyFont="1" applyFill="1" applyBorder="1" applyAlignment="1" applyProtection="1">
      <alignment horizontal="center" vertical="center"/>
      <protection locked="0"/>
    </xf>
    <xf numFmtId="0" fontId="6" fillId="7" borderId="25" xfId="0" applyFont="1" applyFill="1" applyBorder="1" applyAlignment="1" applyProtection="1">
      <alignment horizontal="center" vertical="center"/>
      <protection locked="0"/>
    </xf>
    <xf numFmtId="0" fontId="6" fillId="7" borderId="45" xfId="0" applyFont="1" applyFill="1" applyBorder="1" applyAlignment="1" applyProtection="1">
      <alignment horizontal="center" vertical="center"/>
      <protection locked="0"/>
    </xf>
    <xf numFmtId="0" fontId="7" fillId="0" borderId="0" xfId="0" applyFont="1" applyAlignment="1" applyProtection="1">
      <alignment horizontal="left" vertical="center" wrapText="1"/>
      <protection locked="0"/>
    </xf>
    <xf numFmtId="0" fontId="42" fillId="16" borderId="8" xfId="0" applyFont="1" applyFill="1" applyBorder="1" applyAlignment="1" applyProtection="1">
      <alignment horizontal="center" vertical="center"/>
      <protection locked="0"/>
    </xf>
    <xf numFmtId="0" fontId="57" fillId="15" borderId="4" xfId="0" applyFont="1" applyFill="1" applyBorder="1" applyAlignment="1">
      <alignment horizontal="center" vertical="center" wrapText="1"/>
    </xf>
    <xf numFmtId="0" fontId="57" fillId="15" borderId="38" xfId="0" applyFont="1" applyFill="1" applyBorder="1" applyAlignment="1">
      <alignment horizontal="center" vertical="center" wrapText="1"/>
    </xf>
    <xf numFmtId="0" fontId="0" fillId="0" borderId="0" xfId="0" applyNumberFormat="1"/>
    <xf numFmtId="166" fontId="19" fillId="17" borderId="8" xfId="0" applyNumberFormat="1" applyFont="1" applyFill="1" applyBorder="1" applyAlignment="1">
      <alignment horizontal="center" vertical="center" wrapText="1"/>
    </xf>
  </cellXfs>
  <cellStyles count="24">
    <cellStyle name="Comma" xfId="7" builtinId="3"/>
    <cellStyle name="Comma 2" xfId="3" xr:uid="{00000000-0005-0000-0000-000001000000}"/>
    <cellStyle name="Comma 2 2" xfId="10" xr:uid="{00000000-0005-0000-0000-000002000000}"/>
    <cellStyle name="Comma 2 2 2" xfId="22" xr:uid="{67D6BF33-EDC9-488C-99D1-F3CB3AE64D0D}"/>
    <cellStyle name="Comma 2 3" xfId="18" xr:uid="{DB10D9ED-AF49-4D37-8570-CC7D697B9B20}"/>
    <cellStyle name="Comma 3" xfId="11" xr:uid="{00000000-0005-0000-0000-000003000000}"/>
    <cellStyle name="Comma 3 2" xfId="23" xr:uid="{5EAD4FD7-826E-499A-B4C5-222914EC6547}"/>
    <cellStyle name="Comma 4" xfId="12" xr:uid="{9058B5B4-0640-478F-A507-8DE57AFD5C2E}"/>
    <cellStyle name="Comma 5" xfId="19" xr:uid="{D8A26F80-F401-41CD-BBFB-23CF29A4EBB4}"/>
    <cellStyle name="Currency" xfId="1" builtinId="4"/>
    <cellStyle name="Currency 2" xfId="2" xr:uid="{00000000-0005-0000-0000-000004000000}"/>
    <cellStyle name="Currency 2 2" xfId="9" xr:uid="{00000000-0005-0000-0000-000005000000}"/>
    <cellStyle name="Currency 2 2 2" xfId="21" xr:uid="{9E977325-7243-4983-BB70-70B20C17C038}"/>
    <cellStyle name="Currency 2 3" xfId="17" xr:uid="{F3740428-35B3-49BE-A174-D07562CA115E}"/>
    <cellStyle name="Currency 3" xfId="8" xr:uid="{00000000-0005-0000-0000-000006000000}"/>
    <cellStyle name="Currency 3 2" xfId="20" xr:uid="{6F430849-2308-4290-BC7F-7C14F4FF1B1D}"/>
    <cellStyle name="Currency 4" xfId="16" xr:uid="{607D5D9A-D845-4396-BC5E-74E86E08384F}"/>
    <cellStyle name="Good" xfId="15" builtinId="26"/>
    <cellStyle name="Hyperlink" xfId="6" builtinId="8"/>
    <cellStyle name="Normal" xfId="0" builtinId="0"/>
    <cellStyle name="Normal 3" xfId="5" xr:uid="{00000000-0005-0000-0000-00000A000000}"/>
    <cellStyle name="Note" xfId="14" builtinId="10"/>
    <cellStyle name="Output" xfId="13" builtinId="21"/>
    <cellStyle name="Percent" xfId="4" builtinId="5"/>
  </cellStyles>
  <dxfs count="40">
    <dxf>
      <font>
        <color rgb="FF00B050"/>
      </font>
    </dxf>
    <dxf>
      <font>
        <color rgb="FFC00000"/>
      </font>
    </dxf>
    <dxf>
      <font>
        <color rgb="FF00B050"/>
      </font>
    </dxf>
    <dxf>
      <font>
        <color rgb="FFC00000"/>
      </font>
    </dxf>
    <dxf>
      <font>
        <color rgb="FFC00000"/>
      </font>
    </dxf>
    <dxf>
      <font>
        <color rgb="FF00B050"/>
      </font>
    </dxf>
    <dxf>
      <font>
        <color rgb="FFC00000"/>
      </font>
    </dxf>
    <dxf>
      <font>
        <color rgb="FF00B050"/>
      </font>
    </dxf>
    <dxf>
      <font>
        <color rgb="FFC00000"/>
      </font>
    </dxf>
    <dxf>
      <font>
        <color rgb="FF00B050"/>
      </font>
    </dxf>
    <dxf>
      <font>
        <color rgb="FFC00000"/>
      </font>
    </dxf>
    <dxf>
      <font>
        <color rgb="FF00B050"/>
      </font>
    </dxf>
    <dxf>
      <fill>
        <patternFill>
          <bgColor theme="5" tint="0.39994506668294322"/>
        </patternFill>
      </fill>
    </dxf>
    <dxf>
      <font>
        <strike val="0"/>
        <color theme="1"/>
      </font>
      <fill>
        <patternFill>
          <bgColor theme="5" tint="0.39994506668294322"/>
        </patternFill>
      </fill>
    </dxf>
    <dxf>
      <numFmt numFmtId="3" formatCode="#,##0"/>
    </dxf>
    <dxf>
      <numFmt numFmtId="3" formatCode="#,##0"/>
    </dxf>
    <dxf>
      <numFmt numFmtId="3" formatCode="#,##0"/>
    </dxf>
    <dxf>
      <numFmt numFmtId="3" formatCode="#,##0"/>
    </dxf>
    <dxf>
      <numFmt numFmtId="3" formatCode="#,##0"/>
    </dxf>
    <dxf>
      <alignment horizontal="left" vertical="center" textRotation="0" wrapText="1" indent="0" justifyLastLine="0" shrinkToFit="0" readingOrder="0"/>
    </dxf>
    <dxf>
      <alignment horizontal="center" vertical="center" textRotation="0" wrapText="0" indent="0" justifyLastLine="0" shrinkToFit="0" readingOrder="0"/>
    </dxf>
    <dxf>
      <font>
        <strike val="0"/>
        <outline val="0"/>
        <shadow val="0"/>
        <u val="none"/>
        <vertAlign val="baseline"/>
        <sz val="18"/>
      </font>
      <fill>
        <patternFill patternType="solid">
          <fgColor indexed="64"/>
          <bgColor rgb="FFCBD9E7"/>
        </patternFill>
      </fill>
      <border diagonalUp="0" diagonalDown="0" outline="0">
        <left style="thin">
          <color indexed="64"/>
        </left>
        <right style="thin">
          <color indexed="64"/>
        </right>
        <top style="dotted">
          <color theme="2" tint="-0.499984740745262"/>
        </top>
        <bottom style="dotted">
          <color theme="2" tint="-0.499984740745262"/>
        </bottom>
      </border>
    </dxf>
    <dxf>
      <font>
        <strike val="0"/>
        <outline val="0"/>
        <shadow val="0"/>
        <u val="none"/>
        <vertAlign val="baseline"/>
        <sz val="18"/>
      </font>
      <numFmt numFmtId="1" formatCode="0"/>
      <fill>
        <patternFill patternType="solid">
          <fgColor indexed="64"/>
          <bgColor rgb="FFCBD9E7"/>
        </patternFill>
      </fill>
      <border diagonalUp="0" diagonalDown="0">
        <left style="thin">
          <color indexed="64"/>
        </left>
        <right style="thin">
          <color indexed="64"/>
        </right>
        <top style="dotted">
          <color theme="2" tint="-0.499984740745262"/>
        </top>
        <bottom style="dotted">
          <color theme="2" tint="-0.499984740745262"/>
        </bottom>
      </border>
      <protection hidden="0"/>
    </dxf>
    <dxf>
      <font>
        <strike val="0"/>
        <outline val="0"/>
        <shadow val="0"/>
        <u val="none"/>
        <vertAlign val="baseline"/>
        <sz val="18"/>
      </font>
      <numFmt numFmtId="19" formatCode="dd/mm/yyyy"/>
      <border diagonalUp="0" diagonalDown="0">
        <left style="thin">
          <color indexed="64"/>
        </left>
        <right style="thin">
          <color indexed="64"/>
        </right>
        <top style="dotted">
          <color theme="2" tint="-0.499984740745262"/>
        </top>
        <bottom style="dotted">
          <color theme="2" tint="-0.499984740745262"/>
        </bottom>
      </border>
      <protection locked="0" hidden="0"/>
    </dxf>
    <dxf>
      <font>
        <strike val="0"/>
        <outline val="0"/>
        <shadow val="0"/>
        <u val="none"/>
        <vertAlign val="baseline"/>
        <sz val="18"/>
      </font>
      <border diagonalUp="0" diagonalDown="0">
        <left style="thin">
          <color indexed="64"/>
        </left>
        <right/>
        <top style="dotted">
          <color theme="2" tint="-0.499984740745262"/>
        </top>
        <bottom style="dotted">
          <color theme="2" tint="-0.499984740745262"/>
        </bottom>
      </border>
      <protection locked="0" hidden="0"/>
    </dxf>
    <dxf>
      <font>
        <strike val="0"/>
        <outline val="0"/>
        <shadow val="0"/>
        <u val="none"/>
        <vertAlign val="baseline"/>
        <sz val="18"/>
      </font>
      <border diagonalUp="0" diagonalDown="0">
        <left style="thin">
          <color indexed="64"/>
        </left>
        <right/>
        <top style="dotted">
          <color theme="2" tint="-0.499984740745262"/>
        </top>
        <bottom style="dotted">
          <color theme="2" tint="-0.499984740745262"/>
        </bottom>
      </border>
      <protection locked="0" hidden="0"/>
    </dxf>
    <dxf>
      <font>
        <strike val="0"/>
        <outline val="0"/>
        <shadow val="0"/>
        <u val="none"/>
        <vertAlign val="baseline"/>
        <sz val="18"/>
      </font>
      <border diagonalUp="0" diagonalDown="0">
        <left style="thin">
          <color indexed="64"/>
        </left>
        <right/>
        <top style="dotted">
          <color theme="2" tint="-0.499984740745262"/>
        </top>
        <bottom style="dotted">
          <color theme="2" tint="-0.499984740745262"/>
        </bottom>
      </border>
      <protection locked="0" hidden="0"/>
    </dxf>
    <dxf>
      <font>
        <strike val="0"/>
        <outline val="0"/>
        <shadow val="0"/>
        <u val="none"/>
        <vertAlign val="baseline"/>
        <sz val="18"/>
      </font>
      <border diagonalUp="0" diagonalDown="0">
        <left style="thin">
          <color indexed="64"/>
        </left>
        <right/>
        <top style="dotted">
          <color theme="2" tint="-0.499984740745262"/>
        </top>
        <bottom style="dotted">
          <color theme="2" tint="-0.499984740745262"/>
        </bottom>
      </border>
      <protection locked="0" hidden="0"/>
    </dxf>
    <dxf>
      <font>
        <strike val="0"/>
        <outline val="0"/>
        <shadow val="0"/>
        <u val="none"/>
        <vertAlign val="baseline"/>
        <sz val="18"/>
      </font>
      <border diagonalUp="0" diagonalDown="0">
        <left style="thin">
          <color indexed="64"/>
        </left>
        <right/>
        <top style="dotted">
          <color theme="2" tint="-0.499984740745262"/>
        </top>
        <bottom style="dotted">
          <color theme="2" tint="-0.499984740745262"/>
        </bottom>
      </border>
      <protection locked="0" hidden="0"/>
    </dxf>
    <dxf>
      <font>
        <strike val="0"/>
        <outline val="0"/>
        <shadow val="0"/>
        <u val="none"/>
        <vertAlign val="baseline"/>
        <sz val="18"/>
      </font>
      <border diagonalUp="0" diagonalDown="0">
        <left style="thin">
          <color indexed="64"/>
        </left>
        <right/>
        <top style="dotted">
          <color theme="2" tint="-0.499984740745262"/>
        </top>
        <bottom style="dotted">
          <color theme="2" tint="-0.499984740745262"/>
        </bottom>
      </border>
      <protection locked="0" hidden="0"/>
    </dxf>
    <dxf>
      <font>
        <strike val="0"/>
        <outline val="0"/>
        <shadow val="0"/>
        <u val="none"/>
        <vertAlign val="baseline"/>
        <sz val="18"/>
      </font>
      <border diagonalUp="0" diagonalDown="0">
        <left style="thin">
          <color indexed="64"/>
        </left>
        <right/>
        <top style="dotted">
          <color theme="2" tint="-0.499984740745262"/>
        </top>
        <bottom style="dotted">
          <color theme="2" tint="-0.499984740745262"/>
        </bottom>
      </border>
      <protection locked="0" hidden="0"/>
    </dxf>
    <dxf>
      <font>
        <strike val="0"/>
        <outline val="0"/>
        <shadow val="0"/>
        <u val="none"/>
        <vertAlign val="baseline"/>
        <sz val="18"/>
      </font>
      <numFmt numFmtId="19" formatCode="dd/mm/yyyy"/>
      <border diagonalUp="0" diagonalDown="0">
        <left style="thin">
          <color indexed="64"/>
        </left>
        <right/>
        <top style="dotted">
          <color theme="2" tint="-0.499984740745262"/>
        </top>
        <bottom style="dotted">
          <color theme="2" tint="-0.499984740745262"/>
        </bottom>
      </border>
      <protection locked="0" hidden="0"/>
    </dxf>
    <dxf>
      <font>
        <strike val="0"/>
        <outline val="0"/>
        <shadow val="0"/>
        <u val="none"/>
        <vertAlign val="baseline"/>
        <sz val="18"/>
      </font>
      <border diagonalUp="0" diagonalDown="0">
        <left style="thin">
          <color indexed="64"/>
        </left>
        <right/>
        <top style="dotted">
          <color theme="2" tint="-0.499984740745262"/>
        </top>
        <bottom style="dotted">
          <color theme="2" tint="-0.499984740745262"/>
        </bottom>
      </border>
      <protection locked="0" hidden="0"/>
    </dxf>
    <dxf>
      <font>
        <strike val="0"/>
        <outline val="0"/>
        <shadow val="0"/>
        <u val="none"/>
        <vertAlign val="baseline"/>
        <sz val="18"/>
      </font>
      <border diagonalUp="0" diagonalDown="0">
        <left style="thin">
          <color indexed="64"/>
        </left>
        <right/>
        <top style="dotted">
          <color theme="2" tint="-0.499984740745262"/>
        </top>
        <bottom style="dotted">
          <color theme="2" tint="-0.499984740745262"/>
        </bottom>
      </border>
      <protection locked="0" hidden="0"/>
    </dxf>
    <dxf>
      <font>
        <strike val="0"/>
        <outline val="0"/>
        <shadow val="0"/>
        <u val="none"/>
        <vertAlign val="baseline"/>
        <sz val="18"/>
      </font>
      <border diagonalUp="0" diagonalDown="0">
        <left/>
        <right/>
        <top style="dotted">
          <color theme="2" tint="-0.499984740745262"/>
        </top>
        <bottom style="dotted">
          <color theme="2" tint="-0.499984740745262"/>
        </bottom>
      </border>
      <protection locked="0" hidden="0"/>
    </dxf>
    <dxf>
      <font>
        <strike val="0"/>
        <outline val="0"/>
        <shadow val="0"/>
        <u val="none"/>
        <vertAlign val="baseline"/>
        <sz val="18"/>
      </font>
      <border diagonalUp="0" diagonalDown="0">
        <left style="dotted">
          <color theme="2" tint="-0.499984740745262"/>
        </left>
        <right/>
        <top style="dotted">
          <color theme="2" tint="-0.499984740745262"/>
        </top>
        <bottom style="dotted">
          <color theme="2" tint="-0.499984740745262"/>
        </bottom>
      </border>
      <protection locked="0" hidden="0"/>
    </dxf>
    <dxf>
      <border outline="0">
        <bottom style="dotted">
          <color theme="2" tint="-0.499984740745262"/>
        </bottom>
      </border>
    </dxf>
    <dxf>
      <font>
        <strike val="0"/>
        <outline val="0"/>
        <shadow val="0"/>
        <u val="none"/>
        <vertAlign val="baseline"/>
        <sz val="18"/>
        <family val="2"/>
      </font>
    </dxf>
    <dxf>
      <border outline="0">
        <bottom style="thin">
          <color indexed="64"/>
        </bottom>
      </border>
    </dxf>
    <dxf>
      <font>
        <b/>
        <i val="0"/>
        <strike val="0"/>
        <condense val="0"/>
        <extend val="0"/>
        <outline val="0"/>
        <shadow val="0"/>
        <u val="none"/>
        <vertAlign val="baseline"/>
        <sz val="16"/>
        <color theme="1" tint="0.14999847407452621"/>
        <name val="Arial"/>
        <family val="2"/>
        <scheme val="none"/>
      </font>
      <fill>
        <patternFill patternType="solid">
          <fgColor indexed="64"/>
          <bgColor rgb="FFDDEBF7"/>
        </patternFill>
      </fill>
      <alignment horizontal="center" vertical="center" textRotation="0" wrapText="1" indent="0" justifyLastLine="0" shrinkToFit="0" readingOrder="0"/>
    </dxf>
  </dxfs>
  <tableStyles count="1" defaultTableStyle="TableStyleMedium2" defaultPivotStyle="PivotStyleLight16">
    <tableStyle name="Table Style 1" pivot="0" count="0" xr9:uid="{CEF0B34A-541D-4355-86F9-B6F7DA196B52}"/>
  </tableStyles>
  <colors>
    <mruColors>
      <color rgb="FFDDEBF7"/>
      <color rgb="FFECF0F5"/>
      <color rgb="FFCBD9E7"/>
      <color rgb="FFFFFFCC"/>
      <color rgb="FF20207A"/>
      <color rgb="FFFFCB97"/>
      <color rgb="FF85A0BE"/>
      <color rgb="FFFEDEBE"/>
      <color rgb="FF001236"/>
      <color rgb="FFFEBF7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microsoft.com/office/2017/10/relationships/person" Target="persons/perso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pivotCacheDefinition" Target="pivotCache/pivotCacheDefinition3.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pivotCacheDefinition" Target="pivotCache/pivotCacheDefinition2.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1.xml"/><Relationship Id="rId22" Type="http://schemas.openxmlformats.org/officeDocument/2006/relationships/calcChain" Target="calcChain.xml"/></Relationships>
</file>

<file path=xl/charts/_rels/chart11.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12.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13.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4.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7.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8.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9.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0"/>
          <a:lstStyle/>
          <a:p>
            <a:pPr algn="ctr">
              <a:defRPr sz="1400" b="0" i="0" u="none" strike="noStrike" kern="1200" spc="0" baseline="0">
                <a:solidFill>
                  <a:schemeClr val="tx2"/>
                </a:solidFill>
                <a:latin typeface="+mn-lt"/>
                <a:ea typeface="+mn-ea"/>
                <a:cs typeface="+mn-cs"/>
              </a:defRPr>
            </a:pPr>
            <a:r>
              <a:rPr lang="nb-NO" sz="1600" b="1">
                <a:solidFill>
                  <a:schemeClr val="tx2"/>
                </a:solidFill>
                <a:latin typeface="Arial" panose="020B0604020202020204" pitchFamily="34" charset="0"/>
                <a:cs typeface="Arial" panose="020B0604020202020204" pitchFamily="34" charset="0"/>
              </a:rPr>
              <a:t>Figur 1: </a:t>
            </a:r>
          </a:p>
          <a:p>
            <a:pPr algn="ctr">
              <a:defRPr sz="1400" b="0" i="0" u="none" strike="noStrike" kern="1200" spc="0" baseline="0">
                <a:solidFill>
                  <a:schemeClr val="tx2"/>
                </a:solidFill>
                <a:latin typeface="+mn-lt"/>
                <a:ea typeface="+mn-ea"/>
                <a:cs typeface="+mn-cs"/>
              </a:defRPr>
            </a:pPr>
            <a:r>
              <a:rPr lang="nb-NO" sz="1600">
                <a:solidFill>
                  <a:schemeClr val="tx2"/>
                </a:solidFill>
                <a:latin typeface="Arial" panose="020B0604020202020204" pitchFamily="34" charset="0"/>
                <a:cs typeface="Arial" panose="020B0604020202020204" pitchFamily="34" charset="0"/>
              </a:rPr>
              <a:t>Gevinstpotensiale</a:t>
            </a:r>
            <a:r>
              <a:rPr lang="nb-NO" sz="1600" baseline="0">
                <a:solidFill>
                  <a:schemeClr val="tx2"/>
                </a:solidFill>
                <a:latin typeface="Arial" panose="020B0604020202020204" pitchFamily="34" charset="0"/>
                <a:cs typeface="Arial" panose="020B0604020202020204" pitchFamily="34" charset="0"/>
              </a:rPr>
              <a:t> </a:t>
            </a:r>
            <a:r>
              <a:rPr lang="nb-NO" sz="1600">
                <a:solidFill>
                  <a:schemeClr val="tx2"/>
                </a:solidFill>
                <a:latin typeface="Arial" panose="020B0604020202020204" pitchFamily="34" charset="0"/>
                <a:cs typeface="Arial" panose="020B0604020202020204" pitchFamily="34" charset="0"/>
              </a:rPr>
              <a:t>ved innføring av DHO</a:t>
            </a:r>
          </a:p>
        </c:rich>
      </c:tx>
      <c:layout>
        <c:manualLayout>
          <c:xMode val="edge"/>
          <c:yMode val="edge"/>
          <c:x val="0.28468377042204307"/>
          <c:y val="3.3338090301900228E-2"/>
        </c:manualLayout>
      </c:layout>
      <c:overlay val="0"/>
      <c:spPr>
        <a:noFill/>
        <a:ln>
          <a:noFill/>
        </a:ln>
        <a:effectLst/>
      </c:spPr>
    </c:title>
    <c:autoTitleDeleted val="0"/>
    <c:plotArea>
      <c:layout>
        <c:manualLayout>
          <c:layoutTarget val="inner"/>
          <c:xMode val="edge"/>
          <c:yMode val="edge"/>
          <c:x val="8.5181328198622897E-2"/>
          <c:y val="0.13647431849423811"/>
          <c:w val="0.84092596458007307"/>
          <c:h val="0.79141850236234179"/>
        </c:manualLayout>
      </c:layout>
      <c:barChart>
        <c:barDir val="col"/>
        <c:grouping val="clustered"/>
        <c:varyColors val="1"/>
        <c:ser>
          <c:idx val="0"/>
          <c:order val="0"/>
          <c:tx>
            <c:v>Måling 1</c:v>
          </c:tx>
          <c:spPr>
            <a:solidFill>
              <a:srgbClr val="CBD9E7"/>
            </a:solidFill>
          </c:spPr>
          <c:invertIfNegative val="0"/>
          <c:dLbls>
            <c:spPr>
              <a:solidFill>
                <a:schemeClr val="bg1"/>
              </a:solidFill>
              <a:ln>
                <a:noFill/>
              </a:ln>
              <a:effectLst/>
            </c:spPr>
            <c:txPr>
              <a:bodyPr wrap="square" lIns="38100" tIns="19050" rIns="38100" bIns="19050" anchor="ctr">
                <a:spAutoFit/>
              </a:bodyPr>
              <a:lstStyle/>
              <a:p>
                <a:pPr>
                  <a:defRPr sz="1400"/>
                </a:pPr>
                <a:endParaRPr lang="nb-N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'06 Resultater'!$D$36</c:f>
              <c:numCache>
                <c:formatCode>_("kr"* #,##0_);_("kr"* \(#,##0\);_("kr"* "-"_);_(@_)</c:formatCode>
                <c:ptCount val="1"/>
                <c:pt idx="0">
                  <c:v>107737.5</c:v>
                </c:pt>
              </c:numCache>
            </c:numRef>
          </c:val>
          <c:extLst>
            <c:ext xmlns:c16="http://schemas.microsoft.com/office/drawing/2014/chart" uri="{C3380CC4-5D6E-409C-BE32-E72D297353CC}">
              <c16:uniqueId val="{00000000-ABB1-4778-8847-2A14F82F494E}"/>
            </c:ext>
          </c:extLst>
        </c:ser>
        <c:ser>
          <c:idx val="1"/>
          <c:order val="1"/>
          <c:tx>
            <c:v>Måling 2</c:v>
          </c:tx>
          <c:invertIfNegative val="0"/>
          <c:dLbls>
            <c:spPr>
              <a:solidFill>
                <a:schemeClr val="bg1"/>
              </a:solidFill>
              <a:ln>
                <a:noFill/>
              </a:ln>
              <a:effectLst/>
            </c:spPr>
            <c:txPr>
              <a:bodyPr wrap="square" lIns="38100" tIns="19050" rIns="38100" bIns="19050" anchor="ctr">
                <a:spAutoFit/>
              </a:bodyPr>
              <a:lstStyle/>
              <a:p>
                <a:pPr>
                  <a:defRPr sz="1400"/>
                </a:pPr>
                <a:endParaRPr lang="nb-N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'06 Resultater'!$E$36</c:f>
              <c:numCache>
                <c:formatCode>_("kr"* #,##0_);_("kr"* \(#,##0\);_("kr"* "-"_);_(@_)</c:formatCode>
                <c:ptCount val="1"/>
                <c:pt idx="0">
                  <c:v>0</c:v>
                </c:pt>
              </c:numCache>
            </c:numRef>
          </c:val>
          <c:extLst>
            <c:ext xmlns:c16="http://schemas.microsoft.com/office/drawing/2014/chart" uri="{C3380CC4-5D6E-409C-BE32-E72D297353CC}">
              <c16:uniqueId val="{00000001-ABB1-4778-8847-2A14F82F494E}"/>
            </c:ext>
          </c:extLst>
        </c:ser>
        <c:ser>
          <c:idx val="2"/>
          <c:order val="2"/>
          <c:tx>
            <c:v>Måling 3</c:v>
          </c:tx>
          <c:spPr>
            <a:solidFill>
              <a:schemeClr val="accent3"/>
            </a:solidFill>
          </c:spPr>
          <c:invertIfNegative val="0"/>
          <c:dLbls>
            <c:spPr>
              <a:solidFill>
                <a:schemeClr val="bg1"/>
              </a:solidFill>
              <a:ln>
                <a:noFill/>
              </a:ln>
              <a:effectLst/>
            </c:spPr>
            <c:txPr>
              <a:bodyPr wrap="square" lIns="38100" tIns="19050" rIns="38100" bIns="19050" anchor="ctr">
                <a:spAutoFit/>
              </a:bodyPr>
              <a:lstStyle/>
              <a:p>
                <a:pPr>
                  <a:defRPr sz="1400"/>
                </a:pPr>
                <a:endParaRPr lang="nb-N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'06 Resultater'!$F$36</c:f>
              <c:numCache>
                <c:formatCode>_("kr"* #,##0_);_("kr"* \(#,##0\);_("kr"* "-"_);_(@_)</c:formatCode>
                <c:ptCount val="1"/>
                <c:pt idx="0">
                  <c:v>0</c:v>
                </c:pt>
              </c:numCache>
            </c:numRef>
          </c:val>
          <c:extLst>
            <c:ext xmlns:c16="http://schemas.microsoft.com/office/drawing/2014/chart" uri="{C3380CC4-5D6E-409C-BE32-E72D297353CC}">
              <c16:uniqueId val="{00000002-ABB1-4778-8847-2A14F82F494E}"/>
            </c:ext>
          </c:extLst>
        </c:ser>
        <c:ser>
          <c:idx val="3"/>
          <c:order val="3"/>
          <c:tx>
            <c:v>Måling 4</c:v>
          </c:tx>
          <c:spPr>
            <a:solidFill>
              <a:srgbClr val="FFC000"/>
            </a:solidFill>
          </c:spPr>
          <c:invertIfNegative val="0"/>
          <c:dLbls>
            <c:spPr>
              <a:solidFill>
                <a:schemeClr val="bg1"/>
              </a:solidFill>
              <a:ln>
                <a:noFill/>
              </a:ln>
              <a:effectLst/>
            </c:spPr>
            <c:txPr>
              <a:bodyPr wrap="square" lIns="38100" tIns="19050" rIns="38100" bIns="19050" anchor="ctr">
                <a:spAutoFit/>
              </a:bodyPr>
              <a:lstStyle/>
              <a:p>
                <a:pPr>
                  <a:defRPr sz="1400"/>
                </a:pPr>
                <a:endParaRPr lang="nb-N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'06 Resultater'!$G$36</c:f>
              <c:numCache>
                <c:formatCode>_("kr"* #,##0_);_("kr"* \(#,##0\);_("kr"* "-"_);_(@_)</c:formatCode>
                <c:ptCount val="1"/>
                <c:pt idx="0">
                  <c:v>0</c:v>
                </c:pt>
              </c:numCache>
            </c:numRef>
          </c:val>
          <c:extLst>
            <c:ext xmlns:c16="http://schemas.microsoft.com/office/drawing/2014/chart" uri="{C3380CC4-5D6E-409C-BE32-E72D297353CC}">
              <c16:uniqueId val="{00000003-ABB1-4778-8847-2A14F82F494E}"/>
            </c:ext>
          </c:extLst>
        </c:ser>
        <c:ser>
          <c:idx val="4"/>
          <c:order val="4"/>
          <c:tx>
            <c:v>Totalsum</c:v>
          </c:tx>
          <c:spPr>
            <a:solidFill>
              <a:srgbClr val="FFFFCC"/>
            </a:solidFill>
          </c:spPr>
          <c:invertIfNegative val="0"/>
          <c:dLbls>
            <c:spPr>
              <a:solidFill>
                <a:schemeClr val="bg1"/>
              </a:solidFill>
              <a:ln>
                <a:noFill/>
              </a:ln>
              <a:effectLst/>
            </c:spPr>
            <c:txPr>
              <a:bodyPr wrap="square" lIns="38100" tIns="19050" rIns="38100" bIns="19050" anchor="ctr">
                <a:spAutoFit/>
              </a:bodyPr>
              <a:lstStyle/>
              <a:p>
                <a:pPr>
                  <a:defRPr sz="1400"/>
                </a:pPr>
                <a:endParaRPr lang="nb-N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'06 Resultater'!$H$36</c:f>
              <c:numCache>
                <c:formatCode>_("kr"* #,##0_);_("kr"* \(#,##0\);_("kr"* "-"_);_(@_)</c:formatCode>
                <c:ptCount val="1"/>
                <c:pt idx="0">
                  <c:v>107737.5</c:v>
                </c:pt>
              </c:numCache>
            </c:numRef>
          </c:val>
          <c:extLst>
            <c:ext xmlns:c16="http://schemas.microsoft.com/office/drawing/2014/chart" uri="{C3380CC4-5D6E-409C-BE32-E72D297353CC}">
              <c16:uniqueId val="{00000004-ABB1-4778-8847-2A14F82F494E}"/>
            </c:ext>
          </c:extLst>
        </c:ser>
        <c:dLbls>
          <c:dLblPos val="outEnd"/>
          <c:showLegendKey val="0"/>
          <c:showVal val="1"/>
          <c:showCatName val="0"/>
          <c:showSerName val="0"/>
          <c:showPercent val="0"/>
          <c:showBubbleSize val="0"/>
        </c:dLbls>
        <c:gapWidth val="219"/>
        <c:overlap val="-27"/>
        <c:axId val="1367365056"/>
        <c:axId val="1367365536"/>
      </c:barChart>
      <c:catAx>
        <c:axId val="1367365056"/>
        <c:scaling>
          <c:orientation val="minMax"/>
        </c:scaling>
        <c:delete val="0"/>
        <c:axPos val="b"/>
        <c:numFmt formatCode="General" sourceLinked="1"/>
        <c:majorTickMark val="none"/>
        <c:minorTickMark val="none"/>
        <c:tickLblPos val="none"/>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367365536"/>
        <c:crosses val="autoZero"/>
        <c:auto val="1"/>
        <c:lblAlgn val="ctr"/>
        <c:lblOffset val="100"/>
        <c:noMultiLvlLbl val="0"/>
      </c:catAx>
      <c:valAx>
        <c:axId val="1367365536"/>
        <c:scaling>
          <c:orientation val="minMax"/>
        </c:scaling>
        <c:delete val="0"/>
        <c:axPos val="l"/>
        <c:majorGridlines>
          <c:spPr>
            <a:ln w="9525" cap="flat" cmpd="sng" algn="ctr">
              <a:solidFill>
                <a:schemeClr val="tx1">
                  <a:lumMod val="15000"/>
                  <a:lumOff val="85000"/>
                </a:schemeClr>
              </a:solidFill>
              <a:round/>
            </a:ln>
            <a:effectLst/>
          </c:spPr>
        </c:majorGridlines>
        <c:numFmt formatCode="_(&quot;kr&quot;* #,##0_);_(&quot;kr&quot;* \(#,##0\);_(&quot;kr&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nb-NO"/>
          </a:p>
        </c:txPr>
        <c:crossAx val="1367365056"/>
        <c:crossesAt val="0"/>
        <c:crossBetween val="between"/>
      </c:valAx>
    </c:plotArea>
    <c:legend>
      <c:legendPos val="b"/>
      <c:overlay val="0"/>
      <c:txPr>
        <a:bodyPr rot="0" vert="horz"/>
        <a:lstStyle/>
        <a:p>
          <a:pPr>
            <a:defRPr sz="1600"/>
          </a:pPr>
          <a:endParaRPr lang="nb-NO"/>
        </a:p>
      </c:txPr>
    </c:legend>
    <c:plotVisOnly val="1"/>
    <c:dispBlanksAs val="gap"/>
    <c:showDLblsOverMax val="0"/>
  </c:chart>
  <c:spPr>
    <a:solidFill>
      <a:srgbClr val="ECF0F5"/>
    </a:solidFill>
    <a:ln w="9525" cap="flat" cmpd="sng" algn="ctr">
      <a:noFill/>
      <a:round/>
    </a:ln>
    <a:effectLst/>
  </c:spPr>
  <c:txPr>
    <a:bodyPr/>
    <a:lstStyle/>
    <a:p>
      <a:pPr>
        <a:defRPr/>
      </a:pPr>
      <a:endParaRPr lang="nb-N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2"/>
                </a:solidFill>
                <a:latin typeface="+mn-lt"/>
                <a:ea typeface="+mn-ea"/>
                <a:cs typeface="+mn-cs"/>
              </a:defRPr>
            </a:pPr>
            <a:r>
              <a:rPr lang="nb-NO" sz="1600" b="1">
                <a:solidFill>
                  <a:schemeClr val="tx2"/>
                </a:solidFill>
                <a:latin typeface="Arial" panose="020B0604020202020204" pitchFamily="34" charset="0"/>
                <a:cs typeface="Arial" panose="020B0604020202020204" pitchFamily="34" charset="0"/>
              </a:rPr>
              <a:t>Figur 5: </a:t>
            </a:r>
          </a:p>
          <a:p>
            <a:pPr>
              <a:defRPr sz="1600" b="0" i="0" u="none" strike="noStrike" kern="1200" spc="0" baseline="0">
                <a:solidFill>
                  <a:schemeClr val="tx2"/>
                </a:solidFill>
                <a:latin typeface="+mn-lt"/>
                <a:ea typeface="+mn-ea"/>
                <a:cs typeface="+mn-cs"/>
              </a:defRPr>
            </a:pPr>
            <a:r>
              <a:rPr lang="nb-NO" sz="1600">
                <a:solidFill>
                  <a:schemeClr val="tx2"/>
                </a:solidFill>
                <a:latin typeface="Arial" panose="020B0604020202020204" pitchFamily="34" charset="0"/>
                <a:cs typeface="Arial" panose="020B0604020202020204" pitchFamily="34" charset="0"/>
              </a:rPr>
              <a:t>Endring i kostnader for helsetjenester i hjemmet</a:t>
            </a:r>
            <a:r>
              <a:rPr lang="nb-NO" sz="1600" baseline="0">
                <a:solidFill>
                  <a:schemeClr val="tx2"/>
                </a:solidFill>
                <a:latin typeface="Arial" panose="020B0604020202020204" pitchFamily="34" charset="0"/>
                <a:cs typeface="Arial" panose="020B0604020202020204" pitchFamily="34" charset="0"/>
              </a:rPr>
              <a:t> </a:t>
            </a:r>
            <a:r>
              <a:rPr lang="nb-NO" sz="1600">
                <a:solidFill>
                  <a:schemeClr val="tx2"/>
                </a:solidFill>
                <a:latin typeface="Arial" panose="020B0604020202020204" pitchFamily="34" charset="0"/>
                <a:cs typeface="Arial" panose="020B0604020202020204" pitchFamily="34" charset="0"/>
              </a:rPr>
              <a:t>(inkl kjøring)</a:t>
            </a:r>
          </a:p>
        </c:rich>
      </c:tx>
      <c:layout>
        <c:manualLayout>
          <c:xMode val="edge"/>
          <c:yMode val="edge"/>
          <c:x val="0.11425026089279371"/>
          <c:y val="1.0701655744166386E-2"/>
        </c:manualLayout>
      </c:layout>
      <c:overlay val="0"/>
      <c:spPr>
        <a:noFill/>
        <a:ln>
          <a:noFill/>
        </a:ln>
        <a:effectLst/>
      </c:spPr>
    </c:title>
    <c:autoTitleDeleted val="0"/>
    <c:plotArea>
      <c:layout/>
      <c:barChart>
        <c:barDir val="col"/>
        <c:grouping val="clustered"/>
        <c:varyColors val="0"/>
        <c:ser>
          <c:idx val="0"/>
          <c:order val="0"/>
          <c:tx>
            <c:v>Måling 1</c:v>
          </c:tx>
          <c:spPr>
            <a:solidFill>
              <a:srgbClr val="DDEBF7"/>
            </a:solidFill>
            <a:ln>
              <a:noFill/>
            </a:ln>
            <a:effectLst/>
          </c:spPr>
          <c:invertIfNegative val="0"/>
          <c:dLbls>
            <c:spPr>
              <a:noFill/>
              <a:ln>
                <a:noFill/>
              </a:ln>
              <a:effectLst/>
            </c:spPr>
            <c:txPr>
              <a:bodyPr wrap="square" lIns="38100" tIns="19050" rIns="38100" bIns="19050" anchor="ctr">
                <a:spAutoFit/>
              </a:bodyPr>
              <a:lstStyle/>
              <a:p>
                <a:pPr>
                  <a:defRPr sz="1400"/>
                </a:pPr>
                <a:endParaRPr lang="nb-N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'06 Resultater'!$D$19</c:f>
              <c:numCache>
                <c:formatCode>_("kr"* #,##0_);_("kr"* \(#,##0\);_("kr"* "-"_);_(@_)</c:formatCode>
                <c:ptCount val="1"/>
                <c:pt idx="0">
                  <c:v>-114237.5</c:v>
                </c:pt>
              </c:numCache>
            </c:numRef>
          </c:val>
          <c:extLst>
            <c:ext xmlns:c16="http://schemas.microsoft.com/office/drawing/2014/chart" uri="{C3380CC4-5D6E-409C-BE32-E72D297353CC}">
              <c16:uniqueId val="{00000000-9056-4B8E-8430-AD4442936F38}"/>
            </c:ext>
          </c:extLst>
        </c:ser>
        <c:ser>
          <c:idx val="1"/>
          <c:order val="1"/>
          <c:tx>
            <c:v>Måling 2</c:v>
          </c:tx>
          <c:spPr>
            <a:solidFill>
              <a:schemeClr val="accent2"/>
            </a:solidFill>
            <a:ln>
              <a:noFill/>
            </a:ln>
            <a:effectLst/>
          </c:spPr>
          <c:invertIfNegative val="0"/>
          <c:dLbls>
            <c:spPr>
              <a:noFill/>
              <a:ln>
                <a:noFill/>
              </a:ln>
              <a:effectLst/>
            </c:spPr>
            <c:txPr>
              <a:bodyPr wrap="square" lIns="38100" tIns="19050" rIns="38100" bIns="19050" anchor="ctr">
                <a:spAutoFit/>
              </a:bodyPr>
              <a:lstStyle/>
              <a:p>
                <a:pPr>
                  <a:defRPr sz="1400"/>
                </a:pPr>
                <a:endParaRPr lang="nb-N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'06 Resultater'!$E$19</c:f>
              <c:numCache>
                <c:formatCode>_("kr"* #,##0_);_("kr"* \(#,##0\);_("kr"* "-"_);_(@_)</c:formatCode>
                <c:ptCount val="1"/>
                <c:pt idx="0">
                  <c:v>0</c:v>
                </c:pt>
              </c:numCache>
            </c:numRef>
          </c:val>
          <c:extLst>
            <c:ext xmlns:c16="http://schemas.microsoft.com/office/drawing/2014/chart" uri="{C3380CC4-5D6E-409C-BE32-E72D297353CC}">
              <c16:uniqueId val="{00000001-9056-4B8E-8430-AD4442936F38}"/>
            </c:ext>
          </c:extLst>
        </c:ser>
        <c:ser>
          <c:idx val="2"/>
          <c:order val="2"/>
          <c:tx>
            <c:v>Måling 3</c:v>
          </c:tx>
          <c:spPr>
            <a:solidFill>
              <a:schemeClr val="accent3"/>
            </a:solidFill>
            <a:ln>
              <a:noFill/>
            </a:ln>
            <a:effectLst/>
          </c:spPr>
          <c:invertIfNegative val="0"/>
          <c:dLbls>
            <c:spPr>
              <a:noFill/>
              <a:ln>
                <a:noFill/>
              </a:ln>
              <a:effectLst/>
            </c:spPr>
            <c:txPr>
              <a:bodyPr wrap="square" lIns="38100" tIns="19050" rIns="38100" bIns="19050" anchor="ctr">
                <a:spAutoFit/>
              </a:bodyPr>
              <a:lstStyle/>
              <a:p>
                <a:pPr>
                  <a:defRPr sz="1400"/>
                </a:pPr>
                <a:endParaRPr lang="nb-N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'06 Resultater'!$F$19</c:f>
              <c:numCache>
                <c:formatCode>_("kr"* #,##0_);_("kr"* \(#,##0\);_("kr"* "-"_);_(@_)</c:formatCode>
                <c:ptCount val="1"/>
                <c:pt idx="0">
                  <c:v>0</c:v>
                </c:pt>
              </c:numCache>
            </c:numRef>
          </c:val>
          <c:extLst>
            <c:ext xmlns:c16="http://schemas.microsoft.com/office/drawing/2014/chart" uri="{C3380CC4-5D6E-409C-BE32-E72D297353CC}">
              <c16:uniqueId val="{00000002-9056-4B8E-8430-AD4442936F38}"/>
            </c:ext>
          </c:extLst>
        </c:ser>
        <c:ser>
          <c:idx val="3"/>
          <c:order val="3"/>
          <c:tx>
            <c:v>Måling 4</c:v>
          </c:tx>
          <c:spPr>
            <a:solidFill>
              <a:srgbClr val="FEBF7D"/>
            </a:solidFill>
            <a:ln>
              <a:noFill/>
            </a:ln>
            <a:effectLst/>
          </c:spPr>
          <c:invertIfNegative val="0"/>
          <c:dLbls>
            <c:spPr>
              <a:noFill/>
              <a:ln>
                <a:noFill/>
              </a:ln>
              <a:effectLst/>
            </c:spPr>
            <c:txPr>
              <a:bodyPr wrap="square" lIns="38100" tIns="19050" rIns="38100" bIns="19050" anchor="ctr">
                <a:spAutoFit/>
              </a:bodyPr>
              <a:lstStyle/>
              <a:p>
                <a:pPr>
                  <a:defRPr sz="1400"/>
                </a:pPr>
                <a:endParaRPr lang="nb-N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'06 Resultater'!$G$19</c:f>
              <c:numCache>
                <c:formatCode>_("kr"* #,##0_);_("kr"* \(#,##0\);_("kr"* "-"_);_(@_)</c:formatCode>
                <c:ptCount val="1"/>
                <c:pt idx="0">
                  <c:v>0</c:v>
                </c:pt>
              </c:numCache>
            </c:numRef>
          </c:val>
          <c:extLst>
            <c:ext xmlns:c16="http://schemas.microsoft.com/office/drawing/2014/chart" uri="{C3380CC4-5D6E-409C-BE32-E72D297353CC}">
              <c16:uniqueId val="{00000003-9056-4B8E-8430-AD4442936F38}"/>
            </c:ext>
          </c:extLst>
        </c:ser>
        <c:dLbls>
          <c:dLblPos val="outEnd"/>
          <c:showLegendKey val="0"/>
          <c:showVal val="1"/>
          <c:showCatName val="0"/>
          <c:showSerName val="0"/>
          <c:showPercent val="0"/>
          <c:showBubbleSize val="0"/>
        </c:dLbls>
        <c:gapWidth val="219"/>
        <c:overlap val="-27"/>
        <c:axId val="1367365056"/>
        <c:axId val="1367365536"/>
      </c:barChart>
      <c:catAx>
        <c:axId val="1367365056"/>
        <c:scaling>
          <c:orientation val="minMax"/>
        </c:scaling>
        <c:delete val="0"/>
        <c:axPos val="t"/>
        <c:numFmt formatCode="General" sourceLinked="1"/>
        <c:majorTickMark val="none"/>
        <c:minorTickMark val="none"/>
        <c:tickLblPos val="none"/>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367365536"/>
        <c:crosses val="autoZero"/>
        <c:auto val="1"/>
        <c:lblAlgn val="ctr"/>
        <c:lblOffset val="100"/>
        <c:noMultiLvlLbl val="0"/>
      </c:catAx>
      <c:valAx>
        <c:axId val="1367365536"/>
        <c:scaling>
          <c:orientation val="maxMin"/>
        </c:scaling>
        <c:delete val="0"/>
        <c:axPos val="l"/>
        <c:majorGridlines>
          <c:spPr>
            <a:ln w="9525" cap="flat" cmpd="sng" algn="ctr">
              <a:solidFill>
                <a:schemeClr val="tx1">
                  <a:lumMod val="15000"/>
                  <a:lumOff val="85000"/>
                </a:schemeClr>
              </a:solidFill>
              <a:round/>
            </a:ln>
            <a:effectLst/>
          </c:spPr>
        </c:majorGridlines>
        <c:numFmt formatCode="_(&quot;kr&quot;* #,##0_);_(&quot;kr&quot;* \(#,##0\);_(&quot;kr&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nb-NO"/>
          </a:p>
        </c:txPr>
        <c:crossAx val="1367365056"/>
        <c:crossesAt val="0"/>
        <c:crossBetween val="between"/>
      </c:valAx>
    </c:plotArea>
    <c:legend>
      <c:legendPos val="b"/>
      <c:overlay val="0"/>
      <c:txPr>
        <a:bodyPr rot="0" vert="horz"/>
        <a:lstStyle/>
        <a:p>
          <a:pPr>
            <a:defRPr sz="1600"/>
          </a:pPr>
          <a:endParaRPr lang="nb-NO"/>
        </a:p>
      </c:txPr>
    </c:legend>
    <c:plotVisOnly val="1"/>
    <c:dispBlanksAs val="gap"/>
    <c:showDLblsOverMax val="0"/>
  </c:chart>
  <c:spPr>
    <a:solidFill>
      <a:srgbClr val="85A0BE">
        <a:alpha val="9000"/>
      </a:srgbClr>
    </a:solidFill>
    <a:ln w="9525" cap="flat" cmpd="sng" algn="ctr">
      <a:noFill/>
      <a:round/>
    </a:ln>
    <a:effectLst/>
  </c:spPr>
  <c:txPr>
    <a:bodyPr/>
    <a:lstStyle/>
    <a:p>
      <a:pPr>
        <a:defRPr/>
      </a:pPr>
      <a:endParaRPr lang="nb-N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nb-NO" sz="1600" b="0" i="0" u="none" strike="noStrike" kern="1200" spc="0" baseline="0">
                <a:solidFill>
                  <a:sysClr val="windowText" lastClr="000000">
                    <a:lumMod val="65000"/>
                    <a:lumOff val="35000"/>
                  </a:sysClr>
                </a:solidFill>
                <a:latin typeface="Arial" panose="020B0604020202020204" pitchFamily="34" charset="0"/>
                <a:ea typeface="+mn-ea"/>
                <a:cs typeface="Arial" panose="020B0604020202020204" pitchFamily="34" charset="0"/>
              </a:defRPr>
            </a:pPr>
            <a:r>
              <a:rPr lang="nb-NO" sz="1600" b="1" i="0" u="none" strike="noStrike" kern="1200" spc="0" baseline="0">
                <a:solidFill>
                  <a:sysClr val="windowText" lastClr="000000">
                    <a:lumMod val="65000"/>
                    <a:lumOff val="35000"/>
                  </a:sysClr>
                </a:solidFill>
                <a:latin typeface="Arial" panose="020B0604020202020204" pitchFamily="34" charset="0"/>
                <a:ea typeface="+mn-ea"/>
                <a:cs typeface="Arial" panose="020B0604020202020204" pitchFamily="34" charset="0"/>
              </a:rPr>
              <a:t>Figur 11: </a:t>
            </a:r>
            <a:br>
              <a:rPr lang="nb-NO" sz="1600" b="1" i="0" u="none" strike="noStrike" kern="1200" spc="0" baseline="0">
                <a:solidFill>
                  <a:sysClr val="windowText" lastClr="000000">
                    <a:lumMod val="65000"/>
                    <a:lumOff val="35000"/>
                  </a:sysClr>
                </a:solidFill>
                <a:latin typeface="Arial" panose="020B0604020202020204" pitchFamily="34" charset="0"/>
                <a:ea typeface="+mn-ea"/>
                <a:cs typeface="Arial" panose="020B0604020202020204" pitchFamily="34" charset="0"/>
              </a:rPr>
            </a:br>
            <a:r>
              <a:rPr lang="nb-NO" sz="1600" b="0" i="0" u="none" strike="noStrike" kern="1200" spc="0" baseline="0">
                <a:solidFill>
                  <a:sysClr val="windowText" lastClr="000000">
                    <a:lumMod val="65000"/>
                    <a:lumOff val="35000"/>
                  </a:sysClr>
                </a:solidFill>
                <a:latin typeface="Arial" panose="020B0604020202020204" pitchFamily="34" charset="0"/>
                <a:ea typeface="+mn-ea"/>
                <a:cs typeface="Arial" panose="020B0604020202020204" pitchFamily="34" charset="0"/>
              </a:rPr>
              <a:t>Utvikling i kostnader per tjenesteområde per måned</a:t>
            </a:r>
          </a:p>
        </c:rich>
      </c:tx>
      <c:layout>
        <c:manualLayout>
          <c:xMode val="edge"/>
          <c:yMode val="edge"/>
          <c:x val="0.36130017407515258"/>
          <c:y val="3.2070528901102062E-2"/>
        </c:manualLayout>
      </c:layout>
      <c:overlay val="0"/>
      <c:spPr>
        <a:noFill/>
        <a:ln>
          <a:noFill/>
        </a:ln>
        <a:effectLst/>
      </c:spPr>
      <c:txPr>
        <a:bodyPr rot="0" spcFirstLastPara="1" vertOverflow="ellipsis" vert="horz" wrap="square" anchor="ctr" anchorCtr="1"/>
        <a:lstStyle/>
        <a:p>
          <a:pPr algn="ctr" rtl="0">
            <a:defRPr lang="nb-NO" sz="1600" b="0" i="0" u="none" strike="noStrike" kern="1200" spc="0" baseline="0">
              <a:solidFill>
                <a:sysClr val="windowText" lastClr="000000">
                  <a:lumMod val="65000"/>
                  <a:lumOff val="35000"/>
                </a:sysClr>
              </a:solidFill>
              <a:latin typeface="Arial" panose="020B0604020202020204" pitchFamily="34" charset="0"/>
              <a:ea typeface="+mn-ea"/>
              <a:cs typeface="Arial" panose="020B0604020202020204" pitchFamily="34" charset="0"/>
            </a:defRPr>
          </a:pPr>
          <a:endParaRPr lang="nb-NO"/>
        </a:p>
      </c:txPr>
    </c:title>
    <c:autoTitleDeleted val="0"/>
    <c:plotArea>
      <c:layout>
        <c:manualLayout>
          <c:layoutTarget val="inner"/>
          <c:xMode val="edge"/>
          <c:yMode val="edge"/>
          <c:x val="0.10440656211697563"/>
          <c:y val="0.14524419717986981"/>
          <c:w val="0.87893547382010762"/>
          <c:h val="0.71154755917604884"/>
        </c:manualLayout>
      </c:layout>
      <c:lineChart>
        <c:grouping val="standard"/>
        <c:varyColors val="0"/>
        <c:ser>
          <c:idx val="0"/>
          <c:order val="0"/>
          <c:tx>
            <c:v>Kostnader for helsetjenester i hjemmet inkl. kjøring</c:v>
          </c:tx>
          <c:spPr>
            <a:ln w="28575" cap="rnd">
              <a:solidFill>
                <a:schemeClr val="accent1"/>
              </a:solidFill>
              <a:round/>
            </a:ln>
            <a:effectLst/>
          </c:spPr>
          <c:marker>
            <c:symbol val="none"/>
          </c:marker>
          <c:dLbls>
            <c:dLbl>
              <c:idx val="1"/>
              <c:layout>
                <c:manualLayout>
                  <c:x val="-2.5946602097588638E-2"/>
                  <c:y val="-5.722442956124991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470-43CD-8CA7-6DFF21DB30F7}"/>
                </c:ext>
              </c:extLst>
            </c:dLbl>
            <c:spPr>
              <a:noFill/>
              <a:ln>
                <a:noFill/>
              </a:ln>
              <a:effectLst/>
            </c:spPr>
            <c:txPr>
              <a:bodyPr rot="0" spcFirstLastPara="1" vertOverflow="ellipsis" vert="horz" wrap="square" lIns="38100" tIns="19050" rIns="38100" bIns="19050" anchor="ctr" anchorCtr="1">
                <a:spAutoFit/>
              </a:bodyPr>
              <a:lstStyle/>
              <a:p>
                <a:pPr>
                  <a:defRPr lang="en-US" sz="900" b="0" i="0" u="none" strike="noStrike" kern="1200" baseline="0">
                    <a:solidFill>
                      <a:schemeClr val="tx1">
                        <a:lumMod val="65000"/>
                        <a:lumOff val="35000"/>
                      </a:schemeClr>
                    </a:solidFill>
                    <a:latin typeface="+mn-lt"/>
                    <a:ea typeface="+mn-ea"/>
                    <a:cs typeface="+mn-cs"/>
                  </a:defRPr>
                </a:pPr>
                <a:endParaRPr lang="nb-NO"/>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'støtteark-innsikt'!$B$28:$F$28</c:f>
              <c:strCache>
                <c:ptCount val="5"/>
                <c:pt idx="0">
                  <c:v>Nullpunktsmåling</c:v>
                </c:pt>
                <c:pt idx="1">
                  <c:v>Måling 1</c:v>
                </c:pt>
                <c:pt idx="2">
                  <c:v>Måling 2</c:v>
                </c:pt>
                <c:pt idx="3">
                  <c:v>Måling 3</c:v>
                </c:pt>
                <c:pt idx="4">
                  <c:v>Måling 4</c:v>
                </c:pt>
              </c:strCache>
            </c:strRef>
          </c:cat>
          <c:val>
            <c:numRef>
              <c:f>'støtteark-innsikt'!$B$29:$F$29</c:f>
              <c:numCache>
                <c:formatCode>#,##0</c:formatCode>
                <c:ptCount val="5"/>
                <c:pt idx="0">
                  <c:v>65766.666666666672</c:v>
                </c:pt>
                <c:pt idx="1">
                  <c:v>35450</c:v>
                </c:pt>
                <c:pt idx="2">
                  <c:v>#N/A</c:v>
                </c:pt>
                <c:pt idx="3">
                  <c:v>#N/A</c:v>
                </c:pt>
                <c:pt idx="4">
                  <c:v>#N/A</c:v>
                </c:pt>
              </c:numCache>
            </c:numRef>
          </c:val>
          <c:smooth val="0"/>
          <c:extLst>
            <c:ext xmlns:c16="http://schemas.microsoft.com/office/drawing/2014/chart" uri="{C3380CC4-5D6E-409C-BE32-E72D297353CC}">
              <c16:uniqueId val="{00000001-B470-43CD-8CA7-6DFF21DB30F7}"/>
            </c:ext>
          </c:extLst>
        </c:ser>
        <c:ser>
          <c:idx val="1"/>
          <c:order val="1"/>
          <c:tx>
            <c:v>Kostnader for korttidsopphold/ØHD</c:v>
          </c:tx>
          <c:spPr>
            <a:ln w="28575" cap="rnd">
              <a:solidFill>
                <a:schemeClr val="accent3"/>
              </a:solidFill>
              <a:round/>
            </a:ln>
            <a:effectLst/>
          </c:spPr>
          <c:marker>
            <c:symbol val="none"/>
          </c:marker>
          <c:dLbls>
            <c:dLbl>
              <c:idx val="1"/>
              <c:layout>
                <c:manualLayout>
                  <c:x val="-7.893433827836735E-3"/>
                  <c:y val="-4.867228852095602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470-43CD-8CA7-6DFF21DB30F7}"/>
                </c:ext>
              </c:extLst>
            </c:dLbl>
            <c:spPr>
              <a:noFill/>
              <a:ln>
                <a:noFill/>
              </a:ln>
              <a:effectLst/>
            </c:spPr>
            <c:txPr>
              <a:bodyPr rot="0" spcFirstLastPara="1" vertOverflow="ellipsis" vert="horz" wrap="square" lIns="38100" tIns="19050" rIns="38100" bIns="19050" anchor="ctr" anchorCtr="1">
                <a:spAutoFit/>
              </a:bodyPr>
              <a:lstStyle/>
              <a:p>
                <a:pPr>
                  <a:defRPr lang="en-US" sz="900" b="0" i="0" u="none" strike="noStrike" kern="1200" baseline="0">
                    <a:solidFill>
                      <a:schemeClr val="tx1">
                        <a:lumMod val="65000"/>
                        <a:lumOff val="35000"/>
                      </a:schemeClr>
                    </a:solidFill>
                    <a:latin typeface="+mn-lt"/>
                    <a:ea typeface="+mn-ea"/>
                    <a:cs typeface="+mn-cs"/>
                  </a:defRPr>
                </a:pPr>
                <a:endParaRPr lang="nb-NO"/>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'støtteark-innsikt'!$B$28:$F$28</c:f>
              <c:strCache>
                <c:ptCount val="5"/>
                <c:pt idx="0">
                  <c:v>Nullpunktsmåling</c:v>
                </c:pt>
                <c:pt idx="1">
                  <c:v>Måling 1</c:v>
                </c:pt>
                <c:pt idx="2">
                  <c:v>Måling 2</c:v>
                </c:pt>
                <c:pt idx="3">
                  <c:v>Måling 3</c:v>
                </c:pt>
                <c:pt idx="4">
                  <c:v>Måling 4</c:v>
                </c:pt>
              </c:strCache>
            </c:strRef>
          </c:cat>
          <c:val>
            <c:numRef>
              <c:f>'støtteark-innsikt'!$B$30:$F$30</c:f>
              <c:numCache>
                <c:formatCode>#,##0</c:formatCode>
                <c:ptCount val="5"/>
                <c:pt idx="0">
                  <c:v>69000</c:v>
                </c:pt>
                <c:pt idx="1">
                  <c:v>42000</c:v>
                </c:pt>
                <c:pt idx="2">
                  <c:v>#N/A</c:v>
                </c:pt>
                <c:pt idx="3">
                  <c:v>#N/A</c:v>
                </c:pt>
                <c:pt idx="4">
                  <c:v>#N/A</c:v>
                </c:pt>
              </c:numCache>
            </c:numRef>
          </c:val>
          <c:smooth val="0"/>
          <c:extLst>
            <c:ext xmlns:c16="http://schemas.microsoft.com/office/drawing/2014/chart" uri="{C3380CC4-5D6E-409C-BE32-E72D297353CC}">
              <c16:uniqueId val="{00000003-B470-43CD-8CA7-6DFF21DB30F7}"/>
            </c:ext>
          </c:extLst>
        </c:ser>
        <c:ser>
          <c:idx val="2"/>
          <c:order val="2"/>
          <c:tx>
            <c:v>Kostnader for sykehusopphold</c:v>
          </c:tx>
          <c:spPr>
            <a:ln w="28575" cap="rnd">
              <a:solidFill>
                <a:schemeClr val="accent5"/>
              </a:solidFill>
              <a:round/>
            </a:ln>
            <a:effectLst/>
          </c:spPr>
          <c:marker>
            <c:symbol val="none"/>
          </c:marker>
          <c:dLbls>
            <c:dLbl>
              <c:idx val="0"/>
              <c:layout>
                <c:manualLayout>
                  <c:x val="-6.0194349299223841E-2"/>
                  <c:y val="6.30880333493096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470-43CD-8CA7-6DFF21DB30F7}"/>
                </c:ext>
              </c:extLst>
            </c:dLbl>
            <c:dLbl>
              <c:idx val="1"/>
              <c:layout>
                <c:manualLayout>
                  <c:x val="-8.7037387445060996E-2"/>
                  <c:y val="-5.9115833194866088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470-43CD-8CA7-6DFF21DB30F7}"/>
                </c:ext>
              </c:extLst>
            </c:dLbl>
            <c:spPr>
              <a:noFill/>
              <a:ln>
                <a:noFill/>
              </a:ln>
              <a:effectLst/>
            </c:spPr>
            <c:txPr>
              <a:bodyPr rot="0" spcFirstLastPara="1" vertOverflow="ellipsis" vert="horz" wrap="square" lIns="38100" tIns="19050" rIns="38100" bIns="19050" anchor="ctr" anchorCtr="1">
                <a:spAutoFit/>
              </a:bodyPr>
              <a:lstStyle/>
              <a:p>
                <a:pPr>
                  <a:defRPr lang="en-US" sz="900" b="0" i="0" u="none" strike="noStrike" kern="1200" baseline="0">
                    <a:solidFill>
                      <a:schemeClr val="tx1">
                        <a:lumMod val="65000"/>
                        <a:lumOff val="35000"/>
                      </a:schemeClr>
                    </a:solidFill>
                    <a:latin typeface="+mn-lt"/>
                    <a:ea typeface="+mn-ea"/>
                    <a:cs typeface="+mn-cs"/>
                  </a:defRPr>
                </a:pPr>
                <a:endParaRPr lang="nb-NO"/>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'støtteark-innsikt'!$B$28:$F$28</c:f>
              <c:strCache>
                <c:ptCount val="5"/>
                <c:pt idx="0">
                  <c:v>Nullpunktsmåling</c:v>
                </c:pt>
                <c:pt idx="1">
                  <c:v>Måling 1</c:v>
                </c:pt>
                <c:pt idx="2">
                  <c:v>Måling 2</c:v>
                </c:pt>
                <c:pt idx="3">
                  <c:v>Måling 3</c:v>
                </c:pt>
                <c:pt idx="4">
                  <c:v>Måling 4</c:v>
                </c:pt>
              </c:strCache>
            </c:strRef>
          </c:cat>
          <c:val>
            <c:numRef>
              <c:f>'støtteark-innsikt'!$B$31:$F$31</c:f>
              <c:numCache>
                <c:formatCode>#,##0</c:formatCode>
                <c:ptCount val="5"/>
                <c:pt idx="0">
                  <c:v>72000</c:v>
                </c:pt>
                <c:pt idx="1">
                  <c:v>32000</c:v>
                </c:pt>
                <c:pt idx="2">
                  <c:v>#N/A</c:v>
                </c:pt>
                <c:pt idx="3">
                  <c:v>#N/A</c:v>
                </c:pt>
                <c:pt idx="4">
                  <c:v>#N/A</c:v>
                </c:pt>
              </c:numCache>
            </c:numRef>
          </c:val>
          <c:smooth val="0"/>
          <c:extLst>
            <c:ext xmlns:c16="http://schemas.microsoft.com/office/drawing/2014/chart" uri="{C3380CC4-5D6E-409C-BE32-E72D297353CC}">
              <c16:uniqueId val="{00000006-B470-43CD-8CA7-6DFF21DB30F7}"/>
            </c:ext>
          </c:extLst>
        </c:ser>
        <c:dLbls>
          <c:dLblPos val="t"/>
          <c:showLegendKey val="0"/>
          <c:showVal val="1"/>
          <c:showCatName val="0"/>
          <c:showSerName val="0"/>
          <c:showPercent val="0"/>
          <c:showBubbleSize val="0"/>
        </c:dLbls>
        <c:smooth val="0"/>
        <c:axId val="1681700112"/>
        <c:axId val="1681702032"/>
      </c:lineChart>
      <c:catAx>
        <c:axId val="168170011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400" b="0" i="0" u="none" strike="noStrike" kern="1200" baseline="0">
                <a:solidFill>
                  <a:schemeClr val="tx1">
                    <a:lumMod val="65000"/>
                    <a:lumOff val="35000"/>
                  </a:schemeClr>
                </a:solidFill>
                <a:latin typeface="+mn-lt"/>
                <a:ea typeface="+mn-ea"/>
                <a:cs typeface="+mn-cs"/>
              </a:defRPr>
            </a:pPr>
            <a:endParaRPr lang="nb-NO"/>
          </a:p>
        </c:txPr>
        <c:crossAx val="1681702032"/>
        <c:crosses val="autoZero"/>
        <c:auto val="1"/>
        <c:lblAlgn val="ctr"/>
        <c:lblOffset val="100"/>
        <c:noMultiLvlLbl val="0"/>
      </c:catAx>
      <c:valAx>
        <c:axId val="1681702032"/>
        <c:scaling>
          <c:orientation val="minMax"/>
        </c:scaling>
        <c:delete val="0"/>
        <c:axPos val="l"/>
        <c:majorGridlines>
          <c:spPr>
            <a:ln w="9525" cap="flat" cmpd="sng" algn="ctr">
              <a:solidFill>
                <a:schemeClr val="tx1">
                  <a:lumMod val="15000"/>
                  <a:lumOff val="85000"/>
                </a:schemeClr>
              </a:solidFill>
              <a:round/>
            </a:ln>
            <a:effectLst/>
          </c:spPr>
        </c:majorGridlines>
        <c:numFmt formatCode="_(&quot;kr&quot;* #,##0_);_(&quot;kr&quot;* \(#,##0\);_(&quot;kr&quot;* &quot;-&quot;_);_(@_)" sourceLinked="0"/>
        <c:majorTickMark val="out"/>
        <c:minorTickMark val="none"/>
        <c:tickLblPos val="nextTo"/>
        <c:spPr>
          <a:noFill/>
          <a:ln>
            <a:noFill/>
          </a:ln>
          <a:effectLst/>
        </c:spPr>
        <c:txPr>
          <a:bodyPr rot="-60000000" spcFirstLastPara="1" vertOverflow="ellipsis" vert="horz" wrap="square" anchor="ctr" anchorCtr="1"/>
          <a:lstStyle/>
          <a:p>
            <a:pPr>
              <a:defRPr lang="en-US" sz="1200" b="0" i="0" u="none" strike="noStrike" kern="1200" baseline="0">
                <a:solidFill>
                  <a:schemeClr val="tx1">
                    <a:lumMod val="65000"/>
                    <a:lumOff val="35000"/>
                  </a:schemeClr>
                </a:solidFill>
                <a:latin typeface="+mn-lt"/>
                <a:ea typeface="+mn-ea"/>
                <a:cs typeface="+mn-cs"/>
              </a:defRPr>
            </a:pPr>
            <a:endParaRPr lang="nb-NO"/>
          </a:p>
        </c:txPr>
        <c:crossAx val="1681700112"/>
        <c:crosses val="autoZero"/>
        <c:crossBetween val="between"/>
      </c:valAx>
      <c:spPr>
        <a:solidFill>
          <a:schemeClr val="bg1"/>
        </a:solidFill>
        <a:ln>
          <a:noFill/>
        </a:ln>
        <a:effectLst/>
      </c:spPr>
    </c:plotArea>
    <c:legend>
      <c:legendPos val="b"/>
      <c:layout>
        <c:manualLayout>
          <c:xMode val="edge"/>
          <c:yMode val="edge"/>
          <c:x val="5.0000005962048705E-2"/>
          <c:y val="0.92652189178225519"/>
          <c:w val="0.8999999561229155"/>
          <c:h val="4.093020661106641E-2"/>
        </c:manualLayout>
      </c:layout>
      <c:overlay val="0"/>
      <c:spPr>
        <a:noFill/>
        <a:ln>
          <a:noFill/>
        </a:ln>
        <a:effectLst/>
      </c:spPr>
      <c:txPr>
        <a:bodyPr rot="0" spcFirstLastPara="1" vertOverflow="ellipsis" vert="horz" wrap="square" anchor="ctr" anchorCtr="1"/>
        <a:lstStyle/>
        <a:p>
          <a:pPr>
            <a:defRPr lang="en-US" sz="1100" b="0" i="0" u="none" strike="noStrike" kern="1200" baseline="0">
              <a:solidFill>
                <a:schemeClr val="tx1">
                  <a:lumMod val="65000"/>
                  <a:lumOff val="35000"/>
                </a:schemeClr>
              </a:solidFill>
              <a:latin typeface="+mn-lt"/>
              <a:ea typeface="+mn-ea"/>
              <a:cs typeface="+mn-cs"/>
            </a:defRPr>
          </a:pPr>
          <a:endParaRPr lang="nb-N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rgbClr val="ECF0F5"/>
    </a:solidFill>
    <a:ln w="9525" cap="flat" cmpd="sng" algn="ctr">
      <a:solidFill>
        <a:schemeClr val="tx1">
          <a:lumMod val="15000"/>
          <a:lumOff val="85000"/>
        </a:schemeClr>
      </a:solidFill>
      <a:round/>
    </a:ln>
    <a:effectLst/>
  </c:spPr>
  <c:txPr>
    <a:bodyPr/>
    <a:lstStyle/>
    <a:p>
      <a:pPr algn="ctr" rtl="0">
        <a:defRPr lang="en-US" sz="900" b="0" i="0" u="none" strike="noStrike" kern="1200" baseline="0">
          <a:solidFill>
            <a:schemeClr val="tx1">
              <a:lumMod val="65000"/>
              <a:lumOff val="35000"/>
            </a:schemeClr>
          </a:solidFill>
          <a:latin typeface="+mn-lt"/>
          <a:ea typeface="+mn-ea"/>
          <a:cs typeface="+mn-cs"/>
        </a:defRPr>
      </a:pPr>
      <a:endParaRPr lang="nb-N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[Gevinstverktøy_DHO.xlsx]støtteark-innsikt!PivotTable1</c:name>
    <c:fmtId val="1"/>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b-NO"/>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19050">
            <a:solidFill>
              <a:schemeClr val="lt1"/>
            </a:solidFill>
          </a:ln>
          <a:effectLst/>
        </c:spPr>
      </c:pivotFmt>
      <c:pivotFmt>
        <c:idx val="2"/>
        <c:spPr>
          <a:solidFill>
            <a:schemeClr val="accent1"/>
          </a:solidFill>
          <a:ln w="19050">
            <a:solidFill>
              <a:schemeClr val="lt1"/>
            </a:solidFill>
          </a:ln>
          <a:effectLst/>
        </c:spPr>
      </c:pivotFmt>
      <c:pivotFmt>
        <c:idx val="3"/>
        <c:spPr>
          <a:solidFill>
            <a:schemeClr val="accent1"/>
          </a:solidFill>
          <a:ln w="19050">
            <a:solidFill>
              <a:schemeClr val="lt1"/>
            </a:solidFill>
          </a:ln>
          <a:effectLst/>
        </c:spPr>
      </c:pivotFmt>
      <c:pivotFmt>
        <c:idx val="4"/>
        <c:spPr>
          <a:solidFill>
            <a:schemeClr val="accent1"/>
          </a:solidFill>
          <a:ln w="19050">
            <a:solidFill>
              <a:schemeClr val="lt1"/>
            </a:solidFill>
          </a:ln>
          <a:effectLst/>
        </c:spPr>
      </c:pivotFmt>
      <c:pivotFmt>
        <c:idx val="5"/>
        <c:spPr>
          <a:solidFill>
            <a:schemeClr val="accent1"/>
          </a:solidFill>
          <a:ln w="19050">
            <a:solidFill>
              <a:schemeClr val="lt1"/>
            </a:solidFill>
          </a:ln>
          <a:effectLst/>
        </c:spPr>
      </c:pivotFmt>
      <c:pivotFmt>
        <c:idx val="6"/>
        <c:spPr>
          <a:solidFill>
            <a:schemeClr val="accent1"/>
          </a:solidFill>
          <a:ln w="19050">
            <a:solidFill>
              <a:schemeClr val="lt1"/>
            </a:solidFill>
          </a:ln>
          <a:effectLst/>
        </c:spPr>
      </c:pivotFmt>
      <c:pivotFmt>
        <c:idx val="7"/>
        <c:spPr>
          <a:solidFill>
            <a:schemeClr val="accent1"/>
          </a:solidFill>
          <a:ln w="19050">
            <a:solidFill>
              <a:schemeClr val="lt1"/>
            </a:solidFill>
          </a:ln>
          <a:effectLst/>
        </c:spPr>
      </c:pivotFmt>
      <c:pivotFmt>
        <c:idx val="8"/>
        <c:spPr>
          <a:solidFill>
            <a:schemeClr val="accent1"/>
          </a:solidFill>
          <a:ln w="19050">
            <a:solidFill>
              <a:schemeClr val="lt1"/>
            </a:solidFill>
          </a:ln>
          <a:effectLst/>
        </c:spPr>
      </c:pivotFmt>
      <c:pivotFmt>
        <c:idx val="9"/>
        <c:spPr>
          <a:solidFill>
            <a:schemeClr val="accent1"/>
          </a:solidFill>
          <a:ln w="19050">
            <a:solidFill>
              <a:schemeClr val="lt1"/>
            </a:solidFill>
          </a:ln>
          <a:effectLst/>
        </c:spPr>
      </c:pivotFmt>
      <c:pivotFmt>
        <c:idx val="10"/>
        <c:spPr>
          <a:solidFill>
            <a:schemeClr val="accent1"/>
          </a:solidFill>
          <a:ln w="19050">
            <a:solidFill>
              <a:schemeClr val="lt1"/>
            </a:solidFill>
          </a:ln>
          <a:effectLst/>
        </c:spPr>
      </c:pivotFmt>
      <c:pivotFmt>
        <c:idx val="11"/>
        <c:spPr>
          <a:solidFill>
            <a:schemeClr val="accent1"/>
          </a:solidFill>
          <a:ln w="19050">
            <a:solidFill>
              <a:schemeClr val="lt1"/>
            </a:solidFill>
          </a:ln>
          <a:effectLst/>
        </c:spPr>
      </c:pivotFmt>
      <c:pivotFmt>
        <c:idx val="12"/>
        <c:spPr>
          <a:solidFill>
            <a:schemeClr val="accent1"/>
          </a:solidFill>
          <a:ln w="19050">
            <a:solidFill>
              <a:schemeClr val="lt1"/>
            </a:solidFill>
          </a:ln>
          <a:effectLst/>
        </c:spPr>
      </c:pivotFmt>
      <c:pivotFmt>
        <c:idx val="13"/>
        <c:spPr>
          <a:solidFill>
            <a:schemeClr val="accent1"/>
          </a:solidFill>
          <a:ln w="19050">
            <a:solidFill>
              <a:schemeClr val="lt1"/>
            </a:solidFill>
          </a:ln>
          <a:effectLst/>
        </c:spPr>
      </c:pivotFmt>
      <c:pivotFmt>
        <c:idx val="14"/>
        <c:spPr>
          <a:solidFill>
            <a:schemeClr val="accent1"/>
          </a:solidFill>
          <a:ln w="19050">
            <a:solidFill>
              <a:schemeClr val="lt1"/>
            </a:solidFill>
          </a:ln>
          <a:effectLst/>
        </c:spPr>
      </c:pivotFmt>
      <c:pivotFmt>
        <c:idx val="15"/>
        <c:spPr>
          <a:solidFill>
            <a:schemeClr val="accent1"/>
          </a:solidFill>
          <a:ln w="19050">
            <a:solidFill>
              <a:schemeClr val="lt1"/>
            </a:solidFill>
          </a:ln>
          <a:effectLst/>
        </c:spPr>
      </c:pivotFmt>
      <c:pivotFmt>
        <c:idx val="16"/>
        <c:spPr>
          <a:solidFill>
            <a:schemeClr val="accent1"/>
          </a:solidFill>
          <a:ln w="19050">
            <a:solidFill>
              <a:schemeClr val="lt1"/>
            </a:solidFill>
          </a:ln>
          <a:effectLst/>
        </c:spPr>
      </c:pivotFmt>
      <c:pivotFmt>
        <c:idx val="17"/>
        <c:spPr>
          <a:solidFill>
            <a:schemeClr val="accent1"/>
          </a:solidFill>
          <a:ln w="19050">
            <a:solidFill>
              <a:schemeClr val="lt1"/>
            </a:solidFill>
          </a:ln>
          <a:effectLst/>
        </c:spPr>
      </c:pivotFmt>
      <c:pivotFmt>
        <c:idx val="18"/>
        <c:spPr>
          <a:solidFill>
            <a:schemeClr val="accent1"/>
          </a:solidFill>
          <a:ln w="19050">
            <a:solidFill>
              <a:schemeClr val="lt1"/>
            </a:solidFill>
          </a:ln>
          <a:effectLst/>
        </c:spPr>
      </c:pivotFmt>
    </c:pivotFmts>
    <c:plotArea>
      <c:layout/>
      <c:pieChart>
        <c:varyColors val="1"/>
        <c:ser>
          <c:idx val="0"/>
          <c:order val="0"/>
          <c:tx>
            <c:strRef>
              <c:f>'støtteark-innsikt'!$B$35</c:f>
              <c:strCache>
                <c:ptCount val="1"/>
                <c:pt idx="0">
                  <c:v>Total</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2320-4693-A141-8C43FAE11727}"/>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2320-4693-A141-8C43FAE11727}"/>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2320-4693-A141-8C43FAE11727}"/>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2320-4693-A141-8C43FAE11727}"/>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2320-4693-A141-8C43FAE11727}"/>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2320-4693-A141-8C43FAE11727}"/>
              </c:ext>
            </c:extLst>
          </c:dPt>
          <c:cat>
            <c:strRef>
              <c:f>'støtteark-innsikt'!$A$36:$A$42</c:f>
              <c:strCache>
                <c:ptCount val="6"/>
                <c:pt idx="0">
                  <c:v>Annet</c:v>
                </c:pt>
                <c:pt idx="1">
                  <c:v>Diabetes</c:v>
                </c:pt>
                <c:pt idx="2">
                  <c:v>Ernæring</c:v>
                </c:pt>
                <c:pt idx="3">
                  <c:v>Hjertesvikt</c:v>
                </c:pt>
                <c:pt idx="4">
                  <c:v>KOLS</c:v>
                </c:pt>
                <c:pt idx="5">
                  <c:v>(blank)</c:v>
                </c:pt>
              </c:strCache>
            </c:strRef>
          </c:cat>
          <c:val>
            <c:numRef>
              <c:f>'støtteark-innsikt'!$B$36:$B$42</c:f>
              <c:numCache>
                <c:formatCode>General</c:formatCode>
                <c:ptCount val="6"/>
                <c:pt idx="0">
                  <c:v>2</c:v>
                </c:pt>
                <c:pt idx="1">
                  <c:v>2</c:v>
                </c:pt>
                <c:pt idx="2">
                  <c:v>1</c:v>
                </c:pt>
                <c:pt idx="3">
                  <c:v>1</c:v>
                </c:pt>
                <c:pt idx="4">
                  <c:v>6</c:v>
                </c:pt>
              </c:numCache>
            </c:numRef>
          </c:val>
          <c:extLst>
            <c:ext xmlns:c16="http://schemas.microsoft.com/office/drawing/2014/chart" uri="{C3380CC4-5D6E-409C-BE32-E72D297353CC}">
              <c16:uniqueId val="{00000000-31A6-4CAC-A9DD-592C12D9522D}"/>
            </c:ext>
          </c:extLst>
        </c:ser>
        <c:dLbls>
          <c:showLegendKey val="0"/>
          <c:showVal val="0"/>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[Gevinstverktøy_DHO.xlsx]støtteark-innsikt!PivotTable4</c:name>
    <c:fmtId val="92"/>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19050">
            <a:solidFill>
              <a:schemeClr val="lt1"/>
            </a:solidFill>
          </a:ln>
          <a:effectLst/>
        </c:spPr>
      </c:pivotFmt>
      <c:pivotFmt>
        <c:idx val="2"/>
        <c:spPr>
          <a:solidFill>
            <a:schemeClr val="accent1"/>
          </a:solidFill>
          <a:ln w="19050">
            <a:solidFill>
              <a:schemeClr val="lt1"/>
            </a:solidFill>
          </a:ln>
          <a:effectLst/>
        </c:spPr>
      </c:pivotFmt>
      <c:pivotFmt>
        <c:idx val="3"/>
        <c:spPr>
          <a:solidFill>
            <a:schemeClr val="accent1"/>
          </a:solidFill>
          <a:ln w="19050">
            <a:solidFill>
              <a:schemeClr val="lt1"/>
            </a:solidFill>
          </a:ln>
          <a:effectLst/>
        </c:spPr>
      </c:pivotFmt>
      <c:pivotFmt>
        <c:idx val="4"/>
        <c:spPr>
          <a:solidFill>
            <a:schemeClr val="accent1"/>
          </a:solidFill>
          <a:ln w="19050">
            <a:solidFill>
              <a:schemeClr val="lt1"/>
            </a:solidFill>
          </a:ln>
          <a:effectLst/>
        </c:spPr>
      </c:pivotFmt>
    </c:pivotFmts>
    <c:plotArea>
      <c:layout/>
      <c:pieChart>
        <c:varyColors val="1"/>
        <c:ser>
          <c:idx val="0"/>
          <c:order val="0"/>
          <c:tx>
            <c:strRef>
              <c:f>'støtteark-innsikt'!$B$17</c:f>
              <c:strCache>
                <c:ptCount val="1"/>
                <c:pt idx="0">
                  <c:v>Total</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EE3D-437D-9FB8-675C32742735}"/>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EE3D-437D-9FB8-675C32742735}"/>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EE3D-437D-9FB8-675C32742735}"/>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EE3D-437D-9FB8-675C32742735}"/>
              </c:ext>
            </c:extLst>
          </c:dPt>
          <c:cat>
            <c:strRef>
              <c:f>'støtteark-innsikt'!$A$18:$A$22</c:f>
              <c:strCache>
                <c:ptCount val="4"/>
                <c:pt idx="0">
                  <c:v>Kvinne</c:v>
                </c:pt>
                <c:pt idx="1">
                  <c:v>Mann</c:v>
                </c:pt>
                <c:pt idx="2">
                  <c:v>(blank)</c:v>
                </c:pt>
                <c:pt idx="3">
                  <c:v>Andre/vil ikke oppgi</c:v>
                </c:pt>
              </c:strCache>
            </c:strRef>
          </c:cat>
          <c:val>
            <c:numRef>
              <c:f>'støtteark-innsikt'!$B$18:$B$22</c:f>
              <c:numCache>
                <c:formatCode>General</c:formatCode>
                <c:ptCount val="4"/>
                <c:pt idx="0">
                  <c:v>2</c:v>
                </c:pt>
                <c:pt idx="1">
                  <c:v>7</c:v>
                </c:pt>
                <c:pt idx="3">
                  <c:v>3</c:v>
                </c:pt>
              </c:numCache>
            </c:numRef>
          </c:val>
          <c:extLst>
            <c:ext xmlns:c16="http://schemas.microsoft.com/office/drawing/2014/chart" uri="{C3380CC4-5D6E-409C-BE32-E72D297353CC}">
              <c16:uniqueId val="{00000000-E28E-453C-94AE-C138FBB59593}"/>
            </c:ext>
          </c:extLst>
        </c:ser>
        <c:dLbls>
          <c:showLegendKey val="0"/>
          <c:showVal val="0"/>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[Gevinstverktøy_DHO.xlsx]støtteark-innsikt!Pivottabell brukerregistrering</c:name>
    <c:fmtId val="84"/>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19050">
            <a:solidFill>
              <a:schemeClr val="lt1"/>
            </a:solidFill>
          </a:ln>
          <a:effectLst/>
        </c:spPr>
      </c:pivotFmt>
      <c:pivotFmt>
        <c:idx val="2"/>
        <c:spPr>
          <a:solidFill>
            <a:schemeClr val="accent1"/>
          </a:solidFill>
          <a:ln w="19050">
            <a:solidFill>
              <a:schemeClr val="lt1"/>
            </a:solidFill>
          </a:ln>
          <a:effectLst/>
        </c:spPr>
      </c:pivotFmt>
      <c:pivotFmt>
        <c:idx val="3"/>
        <c:spPr>
          <a:solidFill>
            <a:schemeClr val="accent1"/>
          </a:solidFill>
          <a:ln w="19050">
            <a:solidFill>
              <a:schemeClr val="lt1"/>
            </a:solidFill>
          </a:ln>
          <a:effectLst/>
        </c:spPr>
      </c:pivotFmt>
      <c:pivotFmt>
        <c:idx val="4"/>
        <c:spPr>
          <a:solidFill>
            <a:schemeClr val="accent1"/>
          </a:solidFill>
          <a:ln w="19050">
            <a:solidFill>
              <a:schemeClr val="lt1"/>
            </a:solidFill>
          </a:ln>
          <a:effectLst/>
        </c:spPr>
      </c:pivotFmt>
      <c:pivotFmt>
        <c:idx val="5"/>
        <c:spPr>
          <a:solidFill>
            <a:schemeClr val="accent1"/>
          </a:solidFill>
          <a:ln w="19050">
            <a:solidFill>
              <a:schemeClr val="lt1"/>
            </a:solidFill>
          </a:ln>
          <a:effectLst/>
        </c:spPr>
      </c:pivotFmt>
    </c:pivotFmts>
    <c:plotArea>
      <c:layout/>
      <c:pieChart>
        <c:varyColors val="1"/>
        <c:ser>
          <c:idx val="0"/>
          <c:order val="0"/>
          <c:tx>
            <c:strRef>
              <c:f>'støtteark-innsikt'!$B$7</c:f>
              <c:strCache>
                <c:ptCount val="1"/>
                <c:pt idx="0">
                  <c:v>Total</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C7E7-4F03-BDCE-729726B3BCF7}"/>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C7E7-4F03-BDCE-729726B3BCF7}"/>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C7E7-4F03-BDCE-729726B3BCF7}"/>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C7E7-4F03-BDCE-729726B3BCF7}"/>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C7E7-4F03-BDCE-729726B3BCF7}"/>
              </c:ext>
            </c:extLst>
          </c:dPt>
          <c:cat>
            <c:strRef>
              <c:f>'støtteark-innsikt'!$A$8:$A$13</c:f>
              <c:strCache>
                <c:ptCount val="5"/>
                <c:pt idx="0">
                  <c:v>Byåsen</c:v>
                </c:pt>
                <c:pt idx="1">
                  <c:v>Ila</c:v>
                </c:pt>
                <c:pt idx="2">
                  <c:v>Leangen</c:v>
                </c:pt>
                <c:pt idx="3">
                  <c:v>Midtbyen</c:v>
                </c:pt>
                <c:pt idx="4">
                  <c:v>(blank)</c:v>
                </c:pt>
              </c:strCache>
            </c:strRef>
          </c:cat>
          <c:val>
            <c:numRef>
              <c:f>'støtteark-innsikt'!$B$8:$B$13</c:f>
              <c:numCache>
                <c:formatCode>General</c:formatCode>
                <c:ptCount val="5"/>
                <c:pt idx="0">
                  <c:v>3</c:v>
                </c:pt>
                <c:pt idx="1">
                  <c:v>1</c:v>
                </c:pt>
                <c:pt idx="2">
                  <c:v>2</c:v>
                </c:pt>
                <c:pt idx="3">
                  <c:v>6</c:v>
                </c:pt>
              </c:numCache>
            </c:numRef>
          </c:val>
          <c:extLst>
            <c:ext xmlns:c16="http://schemas.microsoft.com/office/drawing/2014/chart" uri="{C3380CC4-5D6E-409C-BE32-E72D297353CC}">
              <c16:uniqueId val="{00000000-2434-4FEB-BD74-9C71E1552E21}"/>
            </c:ext>
          </c:extLst>
        </c:ser>
        <c:dLbls>
          <c:showLegendKey val="0"/>
          <c:showVal val="0"/>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[Gevinstverktøy_DHO.xlsx]støtteark-innsikt!PivotTable1</c:name>
    <c:fmtId val="16"/>
  </c:pivotSource>
  <c:chart>
    <c:title>
      <c:tx>
        <c:rich>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r>
              <a:rPr lang="en-US" sz="1800"/>
              <a:t>Figur</a:t>
            </a:r>
            <a:r>
              <a:rPr lang="en-US" sz="1800" baseline="0"/>
              <a:t> 2: Fordeling av brukere etter diagnoser</a:t>
            </a:r>
            <a:endParaRPr lang="en-US" sz="1800"/>
          </a:p>
        </c:rich>
      </c:tx>
      <c:overlay val="0"/>
      <c:spPr>
        <a:noFill/>
        <a:ln>
          <a:noFill/>
        </a:ln>
        <a:effectLst/>
      </c:spPr>
      <c:txPr>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19050">
            <a:solidFill>
              <a:schemeClr val="lt1"/>
            </a:solidFill>
          </a:ln>
          <a:effectLst/>
        </c:spPr>
      </c:pivotFmt>
      <c:pivotFmt>
        <c:idx val="2"/>
        <c:spPr>
          <a:solidFill>
            <a:schemeClr val="accent1"/>
          </a:solidFill>
          <a:ln w="19050">
            <a:solidFill>
              <a:schemeClr val="lt1"/>
            </a:solidFill>
          </a:ln>
          <a:effectLst/>
        </c:spPr>
      </c:pivotFmt>
      <c:pivotFmt>
        <c:idx val="3"/>
        <c:spPr>
          <a:solidFill>
            <a:schemeClr val="accent1"/>
          </a:solidFill>
          <a:ln w="19050">
            <a:solidFill>
              <a:schemeClr val="lt1"/>
            </a:solidFill>
          </a:ln>
          <a:effectLst/>
        </c:spPr>
      </c:pivotFmt>
      <c:pivotFmt>
        <c:idx val="4"/>
        <c:spPr>
          <a:solidFill>
            <a:schemeClr val="accent1"/>
          </a:solidFill>
          <a:ln w="19050">
            <a:solidFill>
              <a:schemeClr val="lt1"/>
            </a:solidFill>
          </a:ln>
          <a:effectLst/>
        </c:spPr>
      </c:pivotFmt>
      <c:pivotFmt>
        <c:idx val="5"/>
        <c:spPr>
          <a:solidFill>
            <a:schemeClr val="accent1"/>
          </a:solidFill>
          <a:ln w="19050">
            <a:solidFill>
              <a:schemeClr val="lt1"/>
            </a:solidFill>
          </a:ln>
          <a:effectLst/>
        </c:spPr>
      </c:pivotFmt>
      <c:pivotFmt>
        <c:idx val="6"/>
        <c:spPr>
          <a:solidFill>
            <a:schemeClr val="accent1"/>
          </a:solidFill>
          <a:ln w="19050">
            <a:solidFill>
              <a:schemeClr val="lt1"/>
            </a:solidFill>
          </a:ln>
          <a:effectLst/>
        </c:spPr>
      </c:pivotFmt>
      <c:pivotFmt>
        <c:idx val="7"/>
        <c:spPr>
          <a:solidFill>
            <a:schemeClr val="accent1"/>
          </a:solidFill>
          <a:ln w="19050">
            <a:solidFill>
              <a:schemeClr val="lt1"/>
            </a:solidFill>
          </a:ln>
          <a:effectLst/>
        </c:spPr>
      </c:pivotFmt>
      <c:pivotFmt>
        <c:idx val="8"/>
        <c:spPr>
          <a:solidFill>
            <a:schemeClr val="accent1"/>
          </a:solidFill>
          <a:ln w="19050">
            <a:solidFill>
              <a:schemeClr val="lt1"/>
            </a:solidFill>
          </a:ln>
          <a:effectLst/>
        </c:spPr>
      </c:pivotFmt>
      <c:pivotFmt>
        <c:idx val="9"/>
        <c:spPr>
          <a:solidFill>
            <a:schemeClr val="accent1"/>
          </a:solidFill>
          <a:ln w="19050">
            <a:solidFill>
              <a:schemeClr val="lt1"/>
            </a:solidFill>
          </a:ln>
          <a:effectLst/>
        </c:spPr>
      </c:pivotFmt>
      <c:pivotFmt>
        <c:idx val="10"/>
        <c:spPr>
          <a:solidFill>
            <a:schemeClr val="accent1"/>
          </a:solidFill>
          <a:ln w="19050">
            <a:solidFill>
              <a:schemeClr val="lt1"/>
            </a:solidFill>
          </a:ln>
          <a:effectLst/>
        </c:spPr>
      </c:pivotFmt>
      <c:pivotFmt>
        <c:idx val="11"/>
        <c:spPr>
          <a:solidFill>
            <a:schemeClr val="accent1"/>
          </a:solidFill>
          <a:ln w="19050">
            <a:solidFill>
              <a:schemeClr val="lt1"/>
            </a:solidFill>
          </a:ln>
          <a:effectLst/>
        </c:spPr>
      </c:pivotFmt>
      <c:pivotFmt>
        <c:idx val="12"/>
        <c:spPr>
          <a:solidFill>
            <a:schemeClr val="accent1"/>
          </a:solidFill>
          <a:ln w="19050">
            <a:solidFill>
              <a:schemeClr val="lt1"/>
            </a:solidFill>
          </a:ln>
          <a:effectLst/>
        </c:spPr>
      </c:pivotFmt>
      <c:pivotFmt>
        <c:idx val="13"/>
        <c:spPr>
          <a:solidFill>
            <a:schemeClr val="accent1"/>
          </a:solidFill>
          <a:ln w="19050">
            <a:solidFill>
              <a:schemeClr val="lt1"/>
            </a:solidFill>
          </a:ln>
          <a:effectLst/>
        </c:spPr>
      </c:pivotFmt>
      <c:pivotFmt>
        <c:idx val="14"/>
        <c:spPr>
          <a:solidFill>
            <a:schemeClr val="accent1"/>
          </a:solidFill>
          <a:ln w="19050">
            <a:solidFill>
              <a:schemeClr val="lt1"/>
            </a:solidFill>
          </a:ln>
          <a:effectLst/>
        </c:spPr>
      </c:pivotFmt>
      <c:pivotFmt>
        <c:idx val="15"/>
        <c:spPr>
          <a:solidFill>
            <a:schemeClr val="accent1"/>
          </a:solidFill>
          <a:ln w="19050">
            <a:solidFill>
              <a:schemeClr val="lt1"/>
            </a:solidFill>
          </a:ln>
          <a:effectLst/>
        </c:spPr>
      </c:pivotFmt>
      <c:pivotFmt>
        <c:idx val="16"/>
        <c:spPr>
          <a:solidFill>
            <a:schemeClr val="accent1"/>
          </a:solidFill>
          <a:ln w="19050">
            <a:solidFill>
              <a:schemeClr val="lt1"/>
            </a:solidFill>
          </a:ln>
          <a:effectLst/>
        </c:spPr>
      </c:pivotFmt>
      <c:pivotFmt>
        <c:idx val="17"/>
        <c:spPr>
          <a:solidFill>
            <a:schemeClr val="accent1"/>
          </a:solidFill>
          <a:ln w="19050">
            <a:solidFill>
              <a:schemeClr val="lt1"/>
            </a:solidFill>
          </a:ln>
          <a:effectLst/>
        </c:spPr>
      </c:pivotFmt>
      <c:pivotFmt>
        <c:idx val="18"/>
        <c:spPr>
          <a:solidFill>
            <a:schemeClr val="accent1"/>
          </a:solidFill>
          <a:ln w="19050">
            <a:solidFill>
              <a:schemeClr val="lt1"/>
            </a:solidFill>
          </a:ln>
          <a:effectLst/>
        </c:spPr>
      </c:pivotFmt>
      <c:pivotFmt>
        <c:idx val="19"/>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w="19050">
            <a:solidFill>
              <a:schemeClr val="lt1"/>
            </a:solidFill>
          </a:ln>
          <a:effectLst/>
        </c:spPr>
      </c:pivotFmt>
      <c:pivotFmt>
        <c:idx val="21"/>
        <c:spPr>
          <a:solidFill>
            <a:schemeClr val="accent1"/>
          </a:solidFill>
          <a:ln w="19050">
            <a:solidFill>
              <a:schemeClr val="lt1"/>
            </a:solidFill>
          </a:ln>
          <a:effectLst/>
        </c:spPr>
      </c:pivotFmt>
      <c:pivotFmt>
        <c:idx val="22"/>
        <c:spPr>
          <a:solidFill>
            <a:schemeClr val="accent1"/>
          </a:solidFill>
          <a:ln w="19050">
            <a:solidFill>
              <a:schemeClr val="lt1"/>
            </a:solidFill>
          </a:ln>
          <a:effectLst/>
        </c:spPr>
      </c:pivotFmt>
      <c:pivotFmt>
        <c:idx val="23"/>
        <c:spPr>
          <a:solidFill>
            <a:schemeClr val="accent1"/>
          </a:solidFill>
          <a:ln w="19050">
            <a:solidFill>
              <a:schemeClr val="lt1"/>
            </a:solidFill>
          </a:ln>
          <a:effectLst/>
        </c:spPr>
      </c:pivotFmt>
      <c:pivotFmt>
        <c:idx val="24"/>
        <c:spPr>
          <a:solidFill>
            <a:schemeClr val="accent1"/>
          </a:solidFill>
          <a:ln w="19050">
            <a:solidFill>
              <a:schemeClr val="lt1"/>
            </a:solidFill>
          </a:ln>
          <a:effectLst/>
        </c:spPr>
      </c:pivotFmt>
      <c:pivotFmt>
        <c:idx val="25"/>
        <c:spPr>
          <a:solidFill>
            <a:schemeClr val="accent1"/>
          </a:solidFill>
          <a:ln w="19050">
            <a:solidFill>
              <a:schemeClr val="lt1"/>
            </a:solidFill>
          </a:ln>
          <a:effectLst/>
        </c:spPr>
      </c:pivotFmt>
      <c:pivotFmt>
        <c:idx val="26"/>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extLst>
            <c:ext xmlns:c15="http://schemas.microsoft.com/office/drawing/2012/chart" uri="{CE6537A1-D6FC-4f65-9D91-7224C49458BB}"/>
          </c:extLst>
        </c:dLbl>
      </c:pivotFmt>
      <c:pivotFmt>
        <c:idx val="27"/>
        <c:spPr>
          <a:solidFill>
            <a:srgbClr val="FFFFCC"/>
          </a:solidFill>
          <a:ln w="19050">
            <a:solidFill>
              <a:schemeClr val="lt1"/>
            </a:solidFill>
          </a:ln>
          <a:effectLst/>
        </c:spPr>
      </c:pivotFmt>
      <c:pivotFmt>
        <c:idx val="28"/>
        <c:spPr>
          <a:solidFill>
            <a:schemeClr val="accent1"/>
          </a:solidFill>
          <a:ln w="19050">
            <a:solidFill>
              <a:schemeClr val="lt1"/>
            </a:solidFill>
          </a:ln>
          <a:effectLst/>
        </c:spPr>
      </c:pivotFmt>
      <c:pivotFmt>
        <c:idx val="29"/>
        <c:spPr>
          <a:solidFill>
            <a:schemeClr val="accent1"/>
          </a:solidFill>
          <a:ln w="19050">
            <a:solidFill>
              <a:schemeClr val="lt1"/>
            </a:solidFill>
          </a:ln>
          <a:effectLst/>
        </c:spPr>
      </c:pivotFmt>
      <c:pivotFmt>
        <c:idx val="30"/>
        <c:spPr>
          <a:solidFill>
            <a:schemeClr val="tx2"/>
          </a:solidFill>
          <a:ln w="19050">
            <a:solidFill>
              <a:schemeClr val="lt1"/>
            </a:solidFill>
          </a:ln>
          <a:effectLst/>
        </c:spPr>
      </c:pivotFmt>
      <c:pivotFmt>
        <c:idx val="31"/>
        <c:spPr>
          <a:solidFill>
            <a:srgbClr val="CBD9E7"/>
          </a:solidFill>
          <a:ln w="19050">
            <a:solidFill>
              <a:schemeClr val="lt1"/>
            </a:solidFill>
          </a:ln>
          <a:effectLst/>
        </c:spPr>
      </c:pivotFmt>
      <c:pivotFmt>
        <c:idx val="32"/>
        <c:spPr>
          <a:solidFill>
            <a:schemeClr val="accent1"/>
          </a:solidFill>
          <a:ln w="19050">
            <a:solidFill>
              <a:schemeClr val="lt1"/>
            </a:solidFill>
          </a:ln>
          <a:effectLst/>
        </c:spPr>
      </c:pivotFmt>
      <c:pivotFmt>
        <c:idx val="33"/>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extLst>
            <c:ext xmlns:c15="http://schemas.microsoft.com/office/drawing/2012/chart" uri="{CE6537A1-D6FC-4f65-9D91-7224C49458BB}"/>
          </c:extLst>
        </c:dLbl>
      </c:pivotFmt>
      <c:pivotFmt>
        <c:idx val="34"/>
        <c:spPr>
          <a:solidFill>
            <a:srgbClr val="FFFFCC"/>
          </a:solidFill>
          <a:ln w="19050">
            <a:solidFill>
              <a:schemeClr val="lt1"/>
            </a:solidFill>
          </a:ln>
          <a:effectLst/>
        </c:spPr>
      </c:pivotFmt>
      <c:pivotFmt>
        <c:idx val="35"/>
        <c:spPr>
          <a:solidFill>
            <a:schemeClr val="accent1"/>
          </a:solidFill>
          <a:ln w="19050">
            <a:solidFill>
              <a:schemeClr val="lt1"/>
            </a:solidFill>
          </a:ln>
          <a:effectLst/>
        </c:spPr>
      </c:pivotFmt>
      <c:pivotFmt>
        <c:idx val="36"/>
        <c:spPr>
          <a:solidFill>
            <a:schemeClr val="accent1"/>
          </a:solidFill>
          <a:ln w="19050">
            <a:solidFill>
              <a:schemeClr val="lt1"/>
            </a:solidFill>
          </a:ln>
          <a:effectLst/>
        </c:spPr>
      </c:pivotFmt>
      <c:pivotFmt>
        <c:idx val="37"/>
        <c:spPr>
          <a:solidFill>
            <a:schemeClr val="tx2"/>
          </a:solidFill>
          <a:ln w="19050">
            <a:solidFill>
              <a:schemeClr val="lt1"/>
            </a:solidFill>
          </a:ln>
          <a:effectLst/>
        </c:spPr>
      </c:pivotFmt>
      <c:pivotFmt>
        <c:idx val="38"/>
        <c:spPr>
          <a:solidFill>
            <a:srgbClr val="CBD9E7"/>
          </a:solidFill>
          <a:ln w="19050">
            <a:solidFill>
              <a:schemeClr val="lt1"/>
            </a:solidFill>
          </a:ln>
          <a:effectLst/>
        </c:spPr>
      </c:pivotFmt>
      <c:pivotFmt>
        <c:idx val="39"/>
        <c:spPr>
          <a:solidFill>
            <a:schemeClr val="accent1"/>
          </a:solidFill>
          <a:ln w="19050">
            <a:solidFill>
              <a:schemeClr val="lt1"/>
            </a:solidFill>
          </a:ln>
          <a:effectLst/>
        </c:spPr>
      </c:pivotFmt>
      <c:pivotFmt>
        <c:idx val="4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extLst>
            <c:ext xmlns:c15="http://schemas.microsoft.com/office/drawing/2012/chart" uri="{CE6537A1-D6FC-4f65-9D91-7224C49458BB}"/>
          </c:extLst>
        </c:dLbl>
      </c:pivotFmt>
      <c:pivotFmt>
        <c:idx val="41"/>
        <c:spPr>
          <a:solidFill>
            <a:srgbClr val="FFFFCC"/>
          </a:solidFill>
          <a:ln w="19050">
            <a:solidFill>
              <a:schemeClr val="lt1"/>
            </a:solidFill>
          </a:ln>
          <a:effectLst/>
        </c:spPr>
      </c:pivotFmt>
      <c:pivotFmt>
        <c:idx val="42"/>
        <c:spPr>
          <a:solidFill>
            <a:schemeClr val="accent1"/>
          </a:solidFill>
          <a:ln w="19050">
            <a:solidFill>
              <a:schemeClr val="lt1"/>
            </a:solidFill>
          </a:ln>
          <a:effectLst/>
        </c:spPr>
      </c:pivotFmt>
      <c:pivotFmt>
        <c:idx val="43"/>
        <c:spPr>
          <a:solidFill>
            <a:schemeClr val="accent1"/>
          </a:solidFill>
          <a:ln w="19050">
            <a:solidFill>
              <a:schemeClr val="lt1"/>
            </a:solidFill>
          </a:ln>
          <a:effectLst/>
        </c:spPr>
      </c:pivotFmt>
      <c:pivotFmt>
        <c:idx val="44"/>
        <c:spPr>
          <a:solidFill>
            <a:schemeClr val="tx2"/>
          </a:solidFill>
          <a:ln w="19050">
            <a:solidFill>
              <a:schemeClr val="lt1"/>
            </a:solidFill>
          </a:ln>
          <a:effectLst/>
        </c:spPr>
      </c:pivotFmt>
      <c:pivotFmt>
        <c:idx val="45"/>
        <c:spPr>
          <a:solidFill>
            <a:srgbClr val="CBD9E7"/>
          </a:solidFill>
          <a:ln w="19050">
            <a:solidFill>
              <a:schemeClr val="lt1"/>
            </a:solidFill>
          </a:ln>
          <a:effectLst/>
        </c:spPr>
      </c:pivotFmt>
      <c:pivotFmt>
        <c:idx val="46"/>
        <c:spPr>
          <a:solidFill>
            <a:schemeClr val="accent1"/>
          </a:solidFill>
          <a:ln w="19050">
            <a:solidFill>
              <a:schemeClr val="lt1"/>
            </a:solidFill>
          </a:ln>
          <a:effectLst/>
        </c:spPr>
      </c:pivotFmt>
    </c:pivotFmts>
    <c:plotArea>
      <c:layout/>
      <c:pieChart>
        <c:varyColors val="1"/>
        <c:ser>
          <c:idx val="0"/>
          <c:order val="0"/>
          <c:tx>
            <c:strRef>
              <c:f>'støtteark-innsikt'!$B$35</c:f>
              <c:strCache>
                <c:ptCount val="1"/>
                <c:pt idx="0">
                  <c:v>Total</c:v>
                </c:pt>
              </c:strCache>
            </c:strRef>
          </c:tx>
          <c:dPt>
            <c:idx val="0"/>
            <c:bubble3D val="0"/>
            <c:spPr>
              <a:solidFill>
                <a:srgbClr val="FFFFCC"/>
              </a:solidFill>
              <a:ln w="19050">
                <a:solidFill>
                  <a:schemeClr val="lt1"/>
                </a:solidFill>
              </a:ln>
              <a:effectLst/>
            </c:spPr>
            <c:extLst>
              <c:ext xmlns:c16="http://schemas.microsoft.com/office/drawing/2014/chart" uri="{C3380CC4-5D6E-409C-BE32-E72D297353CC}">
                <c16:uniqueId val="{00000001-EC3B-405F-868F-9278B27056C6}"/>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EC3B-405F-868F-9278B27056C6}"/>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EC3B-405F-868F-9278B27056C6}"/>
              </c:ext>
            </c:extLst>
          </c:dPt>
          <c:dPt>
            <c:idx val="3"/>
            <c:bubble3D val="0"/>
            <c:spPr>
              <a:solidFill>
                <a:schemeClr val="tx2"/>
              </a:solidFill>
              <a:ln w="19050">
                <a:solidFill>
                  <a:schemeClr val="lt1"/>
                </a:solidFill>
              </a:ln>
              <a:effectLst/>
            </c:spPr>
            <c:extLst>
              <c:ext xmlns:c16="http://schemas.microsoft.com/office/drawing/2014/chart" uri="{C3380CC4-5D6E-409C-BE32-E72D297353CC}">
                <c16:uniqueId val="{00000007-EC3B-405F-868F-9278B27056C6}"/>
              </c:ext>
            </c:extLst>
          </c:dPt>
          <c:dPt>
            <c:idx val="4"/>
            <c:bubble3D val="0"/>
            <c:spPr>
              <a:solidFill>
                <a:srgbClr val="CBD9E7"/>
              </a:solidFill>
              <a:ln w="19050">
                <a:solidFill>
                  <a:schemeClr val="lt1"/>
                </a:solidFill>
              </a:ln>
              <a:effectLst/>
            </c:spPr>
            <c:extLst>
              <c:ext xmlns:c16="http://schemas.microsoft.com/office/drawing/2014/chart" uri="{C3380CC4-5D6E-409C-BE32-E72D297353CC}">
                <c16:uniqueId val="{00000009-EC3B-405F-868F-9278B27056C6}"/>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EC3B-405F-868F-9278B27056C6}"/>
              </c:ext>
            </c:extLst>
          </c:dPt>
          <c:dLbls>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'støtteark-innsikt'!$A$36:$A$42</c:f>
              <c:strCache>
                <c:ptCount val="6"/>
                <c:pt idx="0">
                  <c:v>Annet</c:v>
                </c:pt>
                <c:pt idx="1">
                  <c:v>Diabetes</c:v>
                </c:pt>
                <c:pt idx="2">
                  <c:v>Ernæring</c:v>
                </c:pt>
                <c:pt idx="3">
                  <c:v>Hjertesvikt</c:v>
                </c:pt>
                <c:pt idx="4">
                  <c:v>KOLS</c:v>
                </c:pt>
                <c:pt idx="5">
                  <c:v>(blank)</c:v>
                </c:pt>
              </c:strCache>
            </c:strRef>
          </c:cat>
          <c:val>
            <c:numRef>
              <c:f>'støtteark-innsikt'!$B$36:$B$42</c:f>
              <c:numCache>
                <c:formatCode>General</c:formatCode>
                <c:ptCount val="6"/>
                <c:pt idx="0">
                  <c:v>2</c:v>
                </c:pt>
                <c:pt idx="1">
                  <c:v>2</c:v>
                </c:pt>
                <c:pt idx="2">
                  <c:v>1</c:v>
                </c:pt>
                <c:pt idx="3">
                  <c:v>1</c:v>
                </c:pt>
                <c:pt idx="4">
                  <c:v>6</c:v>
                </c:pt>
              </c:numCache>
            </c:numRef>
          </c:val>
          <c:extLst>
            <c:ext xmlns:c16="http://schemas.microsoft.com/office/drawing/2014/chart" uri="{C3380CC4-5D6E-409C-BE32-E72D297353CC}">
              <c16:uniqueId val="{0000000C-EC3B-405F-868F-9278B27056C6}"/>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nb-N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[Gevinstverktøy_DHO.xlsx]støtteark-innsikt!PivotTable4</c:name>
    <c:fmtId val="101"/>
  </c:pivotSource>
  <c:chart>
    <c:title>
      <c:tx>
        <c:rich>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r>
              <a:rPr lang="en-US" sz="1800"/>
              <a:t>Figur</a:t>
            </a:r>
            <a:r>
              <a:rPr lang="en-US" sz="1800" baseline="0"/>
              <a:t> 4: Fordeling av brukere etter kjønn</a:t>
            </a:r>
            <a:endParaRPr lang="en-US" sz="1800"/>
          </a:p>
        </c:rich>
      </c:tx>
      <c:overlay val="0"/>
      <c:spPr>
        <a:noFill/>
        <a:ln>
          <a:noFill/>
        </a:ln>
        <a:effectLst/>
      </c:spPr>
      <c:txPr>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19050">
            <a:solidFill>
              <a:schemeClr val="lt1"/>
            </a:solidFill>
          </a:ln>
          <a:effectLst/>
        </c:spPr>
      </c:pivotFmt>
      <c:pivotFmt>
        <c:idx val="3"/>
        <c:spPr>
          <a:solidFill>
            <a:schemeClr val="accent1"/>
          </a:solidFill>
          <a:ln w="19050">
            <a:solidFill>
              <a:schemeClr val="lt1"/>
            </a:solidFill>
          </a:ln>
          <a:effectLst/>
        </c:spPr>
      </c:pivotFmt>
      <c:pivotFmt>
        <c:idx val="4"/>
        <c:spPr>
          <a:solidFill>
            <a:schemeClr val="accent1"/>
          </a:solidFill>
          <a:ln w="19050">
            <a:solidFill>
              <a:schemeClr val="lt1"/>
            </a:solidFill>
          </a:ln>
          <a:effectLst/>
        </c:spPr>
      </c:pivotFmt>
      <c:pivotFmt>
        <c:idx val="5"/>
        <c:spPr>
          <a:solidFill>
            <a:schemeClr val="accent1"/>
          </a:solidFill>
          <a:ln w="19050">
            <a:solidFill>
              <a:schemeClr val="lt1"/>
            </a:solidFill>
          </a:ln>
          <a:effectLst/>
        </c:spPr>
      </c:pivotFmt>
      <c:pivotFmt>
        <c:idx val="6"/>
        <c:spPr>
          <a:solidFill>
            <a:srgbClr val="CBD9E7"/>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extLst>
            <c:ext xmlns:c15="http://schemas.microsoft.com/office/drawing/2012/chart" uri="{CE6537A1-D6FC-4f65-9D91-7224C49458BB}"/>
          </c:extLst>
        </c:dLbl>
      </c:pivotFmt>
      <c:pivotFmt>
        <c:idx val="7"/>
        <c:spPr>
          <a:solidFill>
            <a:srgbClr val="FFFFCC"/>
          </a:solidFill>
          <a:ln w="19050">
            <a:solidFill>
              <a:schemeClr val="lt1"/>
            </a:solidFill>
          </a:ln>
          <a:effectLst/>
        </c:spPr>
      </c:pivotFmt>
      <c:pivotFmt>
        <c:idx val="8"/>
        <c:spPr>
          <a:solidFill>
            <a:srgbClr val="CBD9E7"/>
          </a:solidFill>
          <a:ln w="19050">
            <a:solidFill>
              <a:schemeClr val="lt1"/>
            </a:solidFill>
          </a:ln>
          <a:effectLst/>
        </c:spPr>
      </c:pivotFmt>
      <c:pivotFmt>
        <c:idx val="9"/>
        <c:spPr>
          <a:solidFill>
            <a:srgbClr val="CBD9E7"/>
          </a:solidFill>
          <a:ln w="19050">
            <a:solidFill>
              <a:schemeClr val="lt1"/>
            </a:solidFill>
          </a:ln>
          <a:effectLst/>
        </c:spPr>
      </c:pivotFmt>
      <c:pivotFmt>
        <c:idx val="10"/>
        <c:spPr>
          <a:solidFill>
            <a:schemeClr val="accent2"/>
          </a:solidFill>
          <a:ln w="19050">
            <a:solidFill>
              <a:schemeClr val="lt1"/>
            </a:solidFill>
          </a:ln>
          <a:effectLst/>
        </c:spPr>
      </c:pivotFmt>
      <c:pivotFmt>
        <c:idx val="11"/>
        <c:spPr>
          <a:solidFill>
            <a:srgbClr val="CBD9E7"/>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extLst>
            <c:ext xmlns:c15="http://schemas.microsoft.com/office/drawing/2012/chart" uri="{CE6537A1-D6FC-4f65-9D91-7224C49458BB}"/>
          </c:extLst>
        </c:dLbl>
      </c:pivotFmt>
      <c:pivotFmt>
        <c:idx val="12"/>
        <c:spPr>
          <a:solidFill>
            <a:srgbClr val="FFFFCC"/>
          </a:solidFill>
          <a:ln w="19050">
            <a:solidFill>
              <a:schemeClr val="lt1"/>
            </a:solidFill>
          </a:ln>
          <a:effectLst/>
        </c:spPr>
      </c:pivotFmt>
      <c:pivotFmt>
        <c:idx val="13"/>
        <c:spPr>
          <a:solidFill>
            <a:srgbClr val="CBD9E7"/>
          </a:solidFill>
          <a:ln w="19050">
            <a:solidFill>
              <a:schemeClr val="lt1"/>
            </a:solidFill>
          </a:ln>
          <a:effectLst/>
        </c:spPr>
      </c:pivotFmt>
      <c:pivotFmt>
        <c:idx val="14"/>
        <c:spPr>
          <a:solidFill>
            <a:srgbClr val="CBD9E7"/>
          </a:solidFill>
          <a:ln w="19050">
            <a:solidFill>
              <a:schemeClr val="lt1"/>
            </a:solidFill>
          </a:ln>
          <a:effectLst/>
        </c:spPr>
      </c:pivotFmt>
      <c:pivotFmt>
        <c:idx val="15"/>
        <c:spPr>
          <a:solidFill>
            <a:schemeClr val="accent2"/>
          </a:solidFill>
          <a:ln w="19050">
            <a:solidFill>
              <a:schemeClr val="lt1"/>
            </a:solidFill>
          </a:ln>
          <a:effectLst/>
        </c:spPr>
      </c:pivotFmt>
      <c:pivotFmt>
        <c:idx val="16"/>
        <c:spPr>
          <a:solidFill>
            <a:srgbClr val="CBD9E7"/>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extLst>
            <c:ext xmlns:c15="http://schemas.microsoft.com/office/drawing/2012/chart" uri="{CE6537A1-D6FC-4f65-9D91-7224C49458BB}"/>
          </c:extLst>
        </c:dLbl>
      </c:pivotFmt>
      <c:pivotFmt>
        <c:idx val="17"/>
        <c:spPr>
          <a:solidFill>
            <a:srgbClr val="FFFFCC"/>
          </a:solidFill>
          <a:ln w="19050">
            <a:solidFill>
              <a:schemeClr val="lt1"/>
            </a:solidFill>
          </a:ln>
          <a:effectLst/>
        </c:spPr>
      </c:pivotFmt>
      <c:pivotFmt>
        <c:idx val="18"/>
        <c:spPr>
          <a:solidFill>
            <a:srgbClr val="CBD9E7"/>
          </a:solidFill>
          <a:ln w="19050">
            <a:solidFill>
              <a:schemeClr val="lt1"/>
            </a:solidFill>
          </a:ln>
          <a:effectLst/>
        </c:spPr>
      </c:pivotFmt>
      <c:pivotFmt>
        <c:idx val="19"/>
        <c:spPr>
          <a:solidFill>
            <a:srgbClr val="CBD9E7"/>
          </a:solidFill>
          <a:ln w="19050">
            <a:solidFill>
              <a:schemeClr val="lt1"/>
            </a:solidFill>
          </a:ln>
          <a:effectLst/>
        </c:spPr>
      </c:pivotFmt>
      <c:pivotFmt>
        <c:idx val="20"/>
        <c:spPr>
          <a:solidFill>
            <a:schemeClr val="accent2"/>
          </a:solidFill>
          <a:ln w="19050">
            <a:solidFill>
              <a:schemeClr val="lt1"/>
            </a:solidFill>
          </a:ln>
          <a:effectLst/>
        </c:spPr>
      </c:pivotFmt>
    </c:pivotFmts>
    <c:plotArea>
      <c:layout>
        <c:manualLayout>
          <c:layoutTarget val="inner"/>
          <c:xMode val="edge"/>
          <c:yMode val="edge"/>
          <c:x val="0.17761759454864889"/>
          <c:y val="0.15919761384840445"/>
          <c:w val="0.47738116068824732"/>
          <c:h val="0.79563526781374549"/>
        </c:manualLayout>
      </c:layout>
      <c:pieChart>
        <c:varyColors val="1"/>
        <c:ser>
          <c:idx val="0"/>
          <c:order val="0"/>
          <c:tx>
            <c:strRef>
              <c:f>'støtteark-innsikt'!$B$17</c:f>
              <c:strCache>
                <c:ptCount val="1"/>
                <c:pt idx="0">
                  <c:v>Total</c:v>
                </c:pt>
              </c:strCache>
            </c:strRef>
          </c:tx>
          <c:spPr>
            <a:solidFill>
              <a:srgbClr val="CBD9E7"/>
            </a:solidFill>
          </c:spPr>
          <c:dPt>
            <c:idx val="0"/>
            <c:bubble3D val="0"/>
            <c:spPr>
              <a:solidFill>
                <a:srgbClr val="FFFFCC"/>
              </a:solidFill>
              <a:ln w="19050">
                <a:solidFill>
                  <a:schemeClr val="lt1"/>
                </a:solidFill>
              </a:ln>
              <a:effectLst/>
            </c:spPr>
            <c:extLst>
              <c:ext xmlns:c16="http://schemas.microsoft.com/office/drawing/2014/chart" uri="{C3380CC4-5D6E-409C-BE32-E72D297353CC}">
                <c16:uniqueId val="{00000001-F149-4538-B921-8C2BFDC1CD12}"/>
              </c:ext>
            </c:extLst>
          </c:dPt>
          <c:dPt>
            <c:idx val="1"/>
            <c:bubble3D val="0"/>
            <c:spPr>
              <a:solidFill>
                <a:srgbClr val="CBD9E7"/>
              </a:solidFill>
              <a:ln w="19050">
                <a:solidFill>
                  <a:schemeClr val="lt1"/>
                </a:solidFill>
              </a:ln>
              <a:effectLst/>
            </c:spPr>
            <c:extLst>
              <c:ext xmlns:c16="http://schemas.microsoft.com/office/drawing/2014/chart" uri="{C3380CC4-5D6E-409C-BE32-E72D297353CC}">
                <c16:uniqueId val="{00000003-F149-4538-B921-8C2BFDC1CD12}"/>
              </c:ext>
            </c:extLst>
          </c:dPt>
          <c:dPt>
            <c:idx val="2"/>
            <c:bubble3D val="0"/>
            <c:spPr>
              <a:solidFill>
                <a:srgbClr val="CBD9E7"/>
              </a:solidFill>
              <a:ln w="19050">
                <a:solidFill>
                  <a:schemeClr val="lt1"/>
                </a:solidFill>
              </a:ln>
              <a:effectLst/>
            </c:spPr>
            <c:extLst>
              <c:ext xmlns:c16="http://schemas.microsoft.com/office/drawing/2014/chart" uri="{C3380CC4-5D6E-409C-BE32-E72D297353CC}">
                <c16:uniqueId val="{00000005-F149-4538-B921-8C2BFDC1CD12}"/>
              </c:ext>
            </c:extLst>
          </c:dPt>
          <c:dPt>
            <c:idx val="3"/>
            <c:bubble3D val="0"/>
            <c:spPr>
              <a:solidFill>
                <a:schemeClr val="accent2"/>
              </a:solidFill>
              <a:ln w="19050">
                <a:solidFill>
                  <a:schemeClr val="lt1"/>
                </a:solidFill>
              </a:ln>
              <a:effectLst/>
            </c:spPr>
            <c:extLst>
              <c:ext xmlns:c16="http://schemas.microsoft.com/office/drawing/2014/chart" uri="{C3380CC4-5D6E-409C-BE32-E72D297353CC}">
                <c16:uniqueId val="{00000007-F149-4538-B921-8C2BFDC1CD12}"/>
              </c:ext>
            </c:extLst>
          </c:dPt>
          <c:dLbls>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'støtteark-innsikt'!$A$18:$A$22</c:f>
              <c:strCache>
                <c:ptCount val="4"/>
                <c:pt idx="0">
                  <c:v>Kvinne</c:v>
                </c:pt>
                <c:pt idx="1">
                  <c:v>Mann</c:v>
                </c:pt>
                <c:pt idx="2">
                  <c:v>(blank)</c:v>
                </c:pt>
                <c:pt idx="3">
                  <c:v>Andre/vil ikke oppgi</c:v>
                </c:pt>
              </c:strCache>
            </c:strRef>
          </c:cat>
          <c:val>
            <c:numRef>
              <c:f>'støtteark-innsikt'!$B$18:$B$22</c:f>
              <c:numCache>
                <c:formatCode>General</c:formatCode>
                <c:ptCount val="4"/>
                <c:pt idx="0">
                  <c:v>2</c:v>
                </c:pt>
                <c:pt idx="1">
                  <c:v>7</c:v>
                </c:pt>
                <c:pt idx="3">
                  <c:v>3</c:v>
                </c:pt>
              </c:numCache>
            </c:numRef>
          </c:val>
          <c:extLst>
            <c:ext xmlns:c16="http://schemas.microsoft.com/office/drawing/2014/chart" uri="{C3380CC4-5D6E-409C-BE32-E72D297353CC}">
              <c16:uniqueId val="{00000008-F149-4538-B921-8C2BFDC1CD12}"/>
            </c:ext>
          </c:extLst>
        </c:ser>
        <c:dLbls>
          <c:showLegendKey val="0"/>
          <c:showVal val="0"/>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[Gevinstverktøy_DHO.xlsx]støtteark-innsikt!Pivottabell brukerregistrering</c:name>
    <c:fmtId val="93"/>
  </c:pivotSource>
  <c:chart>
    <c:title>
      <c:tx>
        <c:rich>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r>
              <a:rPr lang="en-US" sz="1800"/>
              <a:t>Figur 3:</a:t>
            </a:r>
            <a:r>
              <a:rPr lang="en-US" sz="1800" baseline="0"/>
              <a:t> Fordeling av brukere etter geografisk område/sted</a:t>
            </a:r>
            <a:endParaRPr lang="en-US" sz="1800"/>
          </a:p>
        </c:rich>
      </c:tx>
      <c:overlay val="0"/>
      <c:spPr>
        <a:noFill/>
        <a:ln>
          <a:noFill/>
        </a:ln>
        <a:effectLst/>
      </c:spPr>
      <c:txPr>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19050">
            <a:solidFill>
              <a:schemeClr val="lt1"/>
            </a:solidFill>
          </a:ln>
          <a:effectLst/>
        </c:spPr>
      </c:pivotFmt>
      <c:pivotFmt>
        <c:idx val="3"/>
        <c:spPr>
          <a:solidFill>
            <a:schemeClr val="accent1"/>
          </a:solidFill>
          <a:ln w="19050">
            <a:solidFill>
              <a:schemeClr val="lt1"/>
            </a:solidFill>
          </a:ln>
          <a:effectLst/>
        </c:spPr>
      </c:pivotFmt>
      <c:pivotFmt>
        <c:idx val="4"/>
        <c:spPr>
          <a:solidFill>
            <a:schemeClr val="accent1"/>
          </a:solidFill>
          <a:ln w="19050">
            <a:solidFill>
              <a:schemeClr val="lt1"/>
            </a:solidFill>
          </a:ln>
          <a:effectLst/>
        </c:spPr>
      </c:pivotFmt>
      <c:pivotFmt>
        <c:idx val="5"/>
        <c:spPr>
          <a:solidFill>
            <a:schemeClr val="accent1"/>
          </a:solidFill>
          <a:ln w="19050">
            <a:solidFill>
              <a:schemeClr val="lt1"/>
            </a:solidFill>
          </a:ln>
          <a:effectLst/>
        </c:spPr>
      </c:pivotFmt>
      <c:pivotFmt>
        <c:idx val="6"/>
        <c:spPr>
          <a:solidFill>
            <a:schemeClr val="accent1"/>
          </a:solidFill>
          <a:ln w="19050">
            <a:solidFill>
              <a:schemeClr val="lt1"/>
            </a:solidFill>
          </a:ln>
          <a:effectLst/>
        </c:spPr>
      </c:pivotFmt>
      <c:pivotFmt>
        <c:idx val="7"/>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extLst>
            <c:ext xmlns:c15="http://schemas.microsoft.com/office/drawing/2012/chart" uri="{CE6537A1-D6FC-4f65-9D91-7224C49458BB}"/>
          </c:extLst>
        </c:dLbl>
      </c:pivotFmt>
      <c:pivotFmt>
        <c:idx val="8"/>
        <c:spPr>
          <a:solidFill>
            <a:schemeClr val="tx2"/>
          </a:solidFill>
          <a:ln w="19050">
            <a:solidFill>
              <a:schemeClr val="lt1"/>
            </a:solidFill>
          </a:ln>
          <a:effectLst/>
        </c:spPr>
      </c:pivotFmt>
      <c:pivotFmt>
        <c:idx val="9"/>
        <c:spPr>
          <a:solidFill>
            <a:schemeClr val="accent1"/>
          </a:solidFill>
          <a:ln w="19050">
            <a:solidFill>
              <a:schemeClr val="lt1"/>
            </a:solidFill>
          </a:ln>
          <a:effectLst/>
        </c:spPr>
      </c:pivotFmt>
      <c:pivotFmt>
        <c:idx val="10"/>
        <c:spPr>
          <a:solidFill>
            <a:srgbClr val="CBD9E7"/>
          </a:solidFill>
          <a:ln w="19050">
            <a:solidFill>
              <a:schemeClr val="lt1"/>
            </a:solidFill>
          </a:ln>
          <a:effectLst/>
        </c:spPr>
      </c:pivotFmt>
      <c:pivotFmt>
        <c:idx val="11"/>
        <c:spPr>
          <a:solidFill>
            <a:srgbClr val="FFFFCC"/>
          </a:solidFill>
          <a:ln w="19050">
            <a:solidFill>
              <a:schemeClr val="lt1"/>
            </a:solidFill>
          </a:ln>
          <a:effectLst/>
        </c:spPr>
      </c:pivotFmt>
      <c:pivotFmt>
        <c:idx val="12"/>
        <c:spPr>
          <a:solidFill>
            <a:schemeClr val="accent1"/>
          </a:solidFill>
          <a:ln w="19050">
            <a:solidFill>
              <a:schemeClr val="lt1"/>
            </a:solidFill>
          </a:ln>
          <a:effectLst/>
        </c:spPr>
      </c:pivotFmt>
      <c:pivotFmt>
        <c:idx val="13"/>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extLst>
            <c:ext xmlns:c15="http://schemas.microsoft.com/office/drawing/2012/chart" uri="{CE6537A1-D6FC-4f65-9D91-7224C49458BB}"/>
          </c:extLst>
        </c:dLbl>
      </c:pivotFmt>
      <c:pivotFmt>
        <c:idx val="14"/>
        <c:spPr>
          <a:solidFill>
            <a:schemeClr val="tx2"/>
          </a:solidFill>
          <a:ln w="19050">
            <a:solidFill>
              <a:schemeClr val="lt1"/>
            </a:solidFill>
          </a:ln>
          <a:effectLst/>
        </c:spPr>
      </c:pivotFmt>
      <c:pivotFmt>
        <c:idx val="15"/>
        <c:spPr>
          <a:solidFill>
            <a:schemeClr val="accent1"/>
          </a:solidFill>
          <a:ln w="19050">
            <a:solidFill>
              <a:schemeClr val="lt1"/>
            </a:solidFill>
          </a:ln>
          <a:effectLst/>
        </c:spPr>
      </c:pivotFmt>
      <c:pivotFmt>
        <c:idx val="16"/>
        <c:spPr>
          <a:solidFill>
            <a:srgbClr val="CBD9E7"/>
          </a:solidFill>
          <a:ln w="19050">
            <a:solidFill>
              <a:schemeClr val="lt1"/>
            </a:solidFill>
          </a:ln>
          <a:effectLst/>
        </c:spPr>
      </c:pivotFmt>
      <c:pivotFmt>
        <c:idx val="17"/>
        <c:spPr>
          <a:solidFill>
            <a:srgbClr val="FFFFCC"/>
          </a:solidFill>
          <a:ln w="19050">
            <a:solidFill>
              <a:schemeClr val="lt1"/>
            </a:solidFill>
          </a:ln>
          <a:effectLst/>
        </c:spPr>
      </c:pivotFmt>
      <c:pivotFmt>
        <c:idx val="18"/>
        <c:spPr>
          <a:solidFill>
            <a:schemeClr val="accent1"/>
          </a:solidFill>
          <a:ln w="19050">
            <a:solidFill>
              <a:schemeClr val="lt1"/>
            </a:solidFill>
          </a:ln>
          <a:effectLst/>
        </c:spPr>
      </c:pivotFmt>
      <c:pivotFmt>
        <c:idx val="19"/>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extLst>
            <c:ext xmlns:c15="http://schemas.microsoft.com/office/drawing/2012/chart" uri="{CE6537A1-D6FC-4f65-9D91-7224C49458BB}"/>
          </c:extLst>
        </c:dLbl>
      </c:pivotFmt>
      <c:pivotFmt>
        <c:idx val="20"/>
        <c:spPr>
          <a:solidFill>
            <a:schemeClr val="tx2"/>
          </a:solidFill>
          <a:ln w="19050">
            <a:solidFill>
              <a:schemeClr val="lt1"/>
            </a:solidFill>
          </a:ln>
          <a:effectLst/>
        </c:spPr>
      </c:pivotFmt>
      <c:pivotFmt>
        <c:idx val="21"/>
        <c:spPr>
          <a:solidFill>
            <a:schemeClr val="accent1"/>
          </a:solidFill>
          <a:ln w="19050">
            <a:solidFill>
              <a:schemeClr val="lt1"/>
            </a:solidFill>
          </a:ln>
          <a:effectLst/>
        </c:spPr>
      </c:pivotFmt>
      <c:pivotFmt>
        <c:idx val="22"/>
        <c:spPr>
          <a:solidFill>
            <a:srgbClr val="CBD9E7"/>
          </a:solidFill>
          <a:ln w="19050">
            <a:solidFill>
              <a:schemeClr val="lt1"/>
            </a:solidFill>
          </a:ln>
          <a:effectLst/>
        </c:spPr>
      </c:pivotFmt>
      <c:pivotFmt>
        <c:idx val="23"/>
        <c:spPr>
          <a:solidFill>
            <a:srgbClr val="FFFFCC"/>
          </a:solidFill>
          <a:ln w="19050">
            <a:solidFill>
              <a:schemeClr val="lt1"/>
            </a:solidFill>
          </a:ln>
          <a:effectLst/>
        </c:spPr>
      </c:pivotFmt>
      <c:pivotFmt>
        <c:idx val="24"/>
        <c:spPr>
          <a:solidFill>
            <a:schemeClr val="accent1"/>
          </a:solidFill>
          <a:ln w="19050">
            <a:solidFill>
              <a:schemeClr val="lt1"/>
            </a:solidFill>
          </a:ln>
          <a:effectLst/>
        </c:spPr>
      </c:pivotFmt>
    </c:pivotFmts>
    <c:plotArea>
      <c:layout/>
      <c:pieChart>
        <c:varyColors val="1"/>
        <c:ser>
          <c:idx val="0"/>
          <c:order val="0"/>
          <c:tx>
            <c:strRef>
              <c:f>'støtteark-innsikt'!$B$7</c:f>
              <c:strCache>
                <c:ptCount val="1"/>
                <c:pt idx="0">
                  <c:v>Total</c:v>
                </c:pt>
              </c:strCache>
            </c:strRef>
          </c:tx>
          <c:dPt>
            <c:idx val="0"/>
            <c:bubble3D val="0"/>
            <c:spPr>
              <a:solidFill>
                <a:schemeClr val="tx2"/>
              </a:solidFill>
              <a:ln w="19050">
                <a:solidFill>
                  <a:schemeClr val="lt1"/>
                </a:solidFill>
              </a:ln>
              <a:effectLst/>
            </c:spPr>
            <c:extLst>
              <c:ext xmlns:c16="http://schemas.microsoft.com/office/drawing/2014/chart" uri="{C3380CC4-5D6E-409C-BE32-E72D297353CC}">
                <c16:uniqueId val="{00000001-6F51-4B95-8D25-0D19528825AC}"/>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6F51-4B95-8D25-0D19528825AC}"/>
              </c:ext>
            </c:extLst>
          </c:dPt>
          <c:dPt>
            <c:idx val="2"/>
            <c:bubble3D val="0"/>
            <c:spPr>
              <a:solidFill>
                <a:srgbClr val="CBD9E7"/>
              </a:solidFill>
              <a:ln w="19050">
                <a:solidFill>
                  <a:schemeClr val="lt1"/>
                </a:solidFill>
              </a:ln>
              <a:effectLst/>
            </c:spPr>
            <c:extLst>
              <c:ext xmlns:c16="http://schemas.microsoft.com/office/drawing/2014/chart" uri="{C3380CC4-5D6E-409C-BE32-E72D297353CC}">
                <c16:uniqueId val="{00000005-6F51-4B95-8D25-0D19528825AC}"/>
              </c:ext>
            </c:extLst>
          </c:dPt>
          <c:dPt>
            <c:idx val="3"/>
            <c:bubble3D val="0"/>
            <c:spPr>
              <a:solidFill>
                <a:srgbClr val="FFFFCC"/>
              </a:solidFill>
              <a:ln w="19050">
                <a:solidFill>
                  <a:schemeClr val="lt1"/>
                </a:solidFill>
              </a:ln>
              <a:effectLst/>
            </c:spPr>
            <c:extLst>
              <c:ext xmlns:c16="http://schemas.microsoft.com/office/drawing/2014/chart" uri="{C3380CC4-5D6E-409C-BE32-E72D297353CC}">
                <c16:uniqueId val="{00000007-6F51-4B95-8D25-0D19528825AC}"/>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6F51-4B95-8D25-0D19528825AC}"/>
              </c:ext>
            </c:extLst>
          </c:dPt>
          <c:dLbls>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'støtteark-innsikt'!$A$8:$A$13</c:f>
              <c:strCache>
                <c:ptCount val="5"/>
                <c:pt idx="0">
                  <c:v>Byåsen</c:v>
                </c:pt>
                <c:pt idx="1">
                  <c:v>Ila</c:v>
                </c:pt>
                <c:pt idx="2">
                  <c:v>Leangen</c:v>
                </c:pt>
                <c:pt idx="3">
                  <c:v>Midtbyen</c:v>
                </c:pt>
                <c:pt idx="4">
                  <c:v>(blank)</c:v>
                </c:pt>
              </c:strCache>
            </c:strRef>
          </c:cat>
          <c:val>
            <c:numRef>
              <c:f>'støtteark-innsikt'!$B$8:$B$13</c:f>
              <c:numCache>
                <c:formatCode>General</c:formatCode>
                <c:ptCount val="5"/>
                <c:pt idx="0">
                  <c:v>3</c:v>
                </c:pt>
                <c:pt idx="1">
                  <c:v>1</c:v>
                </c:pt>
                <c:pt idx="2">
                  <c:v>2</c:v>
                </c:pt>
                <c:pt idx="3">
                  <c:v>6</c:v>
                </c:pt>
              </c:numCache>
            </c:numRef>
          </c:val>
          <c:extLst>
            <c:ext xmlns:c16="http://schemas.microsoft.com/office/drawing/2014/chart" uri="{C3380CC4-5D6E-409C-BE32-E72D297353CC}">
              <c16:uniqueId val="{0000000A-6F51-4B95-8D25-0D19528825AC}"/>
            </c:ext>
          </c:extLst>
        </c:ser>
        <c:dLbls>
          <c:showLegendKey val="0"/>
          <c:showVal val="0"/>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2"/>
                </a:solidFill>
                <a:latin typeface="+mn-lt"/>
                <a:ea typeface="+mn-ea"/>
                <a:cs typeface="+mn-cs"/>
              </a:defRPr>
            </a:pPr>
            <a:r>
              <a:rPr lang="nb-NO" sz="1600" b="1">
                <a:solidFill>
                  <a:schemeClr val="tx2"/>
                </a:solidFill>
                <a:latin typeface="Arial" panose="020B0604020202020204" pitchFamily="34" charset="0"/>
                <a:cs typeface="Arial" panose="020B0604020202020204" pitchFamily="34" charset="0"/>
              </a:rPr>
              <a:t>Figur 6: </a:t>
            </a:r>
          </a:p>
          <a:p>
            <a:pPr>
              <a:defRPr sz="1600" b="0" i="0" u="none" strike="noStrike" kern="1200" spc="0" baseline="0">
                <a:solidFill>
                  <a:schemeClr val="tx2"/>
                </a:solidFill>
                <a:latin typeface="+mn-lt"/>
                <a:ea typeface="+mn-ea"/>
                <a:cs typeface="+mn-cs"/>
              </a:defRPr>
            </a:pPr>
            <a:r>
              <a:rPr lang="nb-NO" sz="1600">
                <a:solidFill>
                  <a:schemeClr val="tx2"/>
                </a:solidFill>
                <a:latin typeface="Arial" panose="020B0604020202020204" pitchFamily="34" charset="0"/>
                <a:cs typeface="Arial" panose="020B0604020202020204" pitchFamily="34" charset="0"/>
              </a:rPr>
              <a:t>Endring i kostnader for korttidsopphold / ØHD</a:t>
            </a:r>
          </a:p>
        </c:rich>
      </c:tx>
      <c:overlay val="0"/>
      <c:spPr>
        <a:noFill/>
        <a:ln>
          <a:noFill/>
        </a:ln>
        <a:effectLst/>
      </c:spPr>
    </c:title>
    <c:autoTitleDeleted val="0"/>
    <c:plotArea>
      <c:layout/>
      <c:barChart>
        <c:barDir val="col"/>
        <c:grouping val="clustered"/>
        <c:varyColors val="0"/>
        <c:ser>
          <c:idx val="0"/>
          <c:order val="0"/>
          <c:tx>
            <c:v>Måling 1</c:v>
          </c:tx>
          <c:spPr>
            <a:solidFill>
              <a:srgbClr val="CBD9E7"/>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nb-N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'06 Resultater'!$D$24</c:f>
              <c:numCache>
                <c:formatCode>_("kr"* #,##0_);_("kr"* \(#,##0\);_("kr"* "-"_);_(@_)</c:formatCode>
                <c:ptCount val="1"/>
                <c:pt idx="0">
                  <c:v>-81000</c:v>
                </c:pt>
              </c:numCache>
            </c:numRef>
          </c:val>
          <c:extLst>
            <c:ext xmlns:c16="http://schemas.microsoft.com/office/drawing/2014/chart" uri="{C3380CC4-5D6E-409C-BE32-E72D297353CC}">
              <c16:uniqueId val="{00000000-1C38-49E1-A8EC-9D67619BC6D7}"/>
            </c:ext>
          </c:extLst>
        </c:ser>
        <c:ser>
          <c:idx val="1"/>
          <c:order val="1"/>
          <c:tx>
            <c:v>Måling 2</c:v>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nb-N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'06 Resultater'!$E$24</c:f>
              <c:numCache>
                <c:formatCode>_("kr"* #,##0_);_("kr"* \(#,##0\);_("kr"* "-"_);_(@_)</c:formatCode>
                <c:ptCount val="1"/>
                <c:pt idx="0">
                  <c:v>0</c:v>
                </c:pt>
              </c:numCache>
            </c:numRef>
          </c:val>
          <c:extLst>
            <c:ext xmlns:c16="http://schemas.microsoft.com/office/drawing/2014/chart" uri="{C3380CC4-5D6E-409C-BE32-E72D297353CC}">
              <c16:uniqueId val="{00000001-1C38-49E1-A8EC-9D67619BC6D7}"/>
            </c:ext>
          </c:extLst>
        </c:ser>
        <c:ser>
          <c:idx val="2"/>
          <c:order val="2"/>
          <c:tx>
            <c:v>Måling 3</c:v>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nb-N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'06 Resultater'!$F$24</c:f>
              <c:numCache>
                <c:formatCode>_("kr"* #,##0_);_("kr"* \(#,##0\);_("kr"* "-"_);_(@_)</c:formatCode>
                <c:ptCount val="1"/>
                <c:pt idx="0">
                  <c:v>0</c:v>
                </c:pt>
              </c:numCache>
            </c:numRef>
          </c:val>
          <c:extLst>
            <c:ext xmlns:c16="http://schemas.microsoft.com/office/drawing/2014/chart" uri="{C3380CC4-5D6E-409C-BE32-E72D297353CC}">
              <c16:uniqueId val="{00000002-1C38-49E1-A8EC-9D67619BC6D7}"/>
            </c:ext>
          </c:extLst>
        </c:ser>
        <c:ser>
          <c:idx val="3"/>
          <c:order val="3"/>
          <c:tx>
            <c:v>Måling 4</c:v>
          </c:tx>
          <c:spPr>
            <a:solidFill>
              <a:srgbClr val="FEBF7D"/>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nb-N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'06 Resultater'!$G$24</c:f>
              <c:numCache>
                <c:formatCode>_("kr"* #,##0_);_("kr"* \(#,##0\);_("kr"* "-"_);_(@_)</c:formatCode>
                <c:ptCount val="1"/>
                <c:pt idx="0">
                  <c:v>0</c:v>
                </c:pt>
              </c:numCache>
            </c:numRef>
          </c:val>
          <c:extLst>
            <c:ext xmlns:c16="http://schemas.microsoft.com/office/drawing/2014/chart" uri="{C3380CC4-5D6E-409C-BE32-E72D297353CC}">
              <c16:uniqueId val="{00000003-1C38-49E1-A8EC-9D67619BC6D7}"/>
            </c:ext>
          </c:extLst>
        </c:ser>
        <c:dLbls>
          <c:showLegendKey val="0"/>
          <c:showVal val="0"/>
          <c:showCatName val="0"/>
          <c:showSerName val="0"/>
          <c:showPercent val="0"/>
          <c:showBubbleSize val="0"/>
        </c:dLbls>
        <c:gapWidth val="219"/>
        <c:overlap val="-27"/>
        <c:axId val="1367365056"/>
        <c:axId val="1367365536"/>
      </c:barChart>
      <c:catAx>
        <c:axId val="1367365056"/>
        <c:scaling>
          <c:orientation val="minMax"/>
        </c:scaling>
        <c:delete val="0"/>
        <c:axPos val="t"/>
        <c:numFmt formatCode="General" sourceLinked="1"/>
        <c:majorTickMark val="none"/>
        <c:minorTickMark val="none"/>
        <c:tickLblPos val="none"/>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367365536"/>
        <c:crosses val="autoZero"/>
        <c:auto val="1"/>
        <c:lblAlgn val="ctr"/>
        <c:lblOffset val="100"/>
        <c:noMultiLvlLbl val="0"/>
      </c:catAx>
      <c:valAx>
        <c:axId val="1367365536"/>
        <c:scaling>
          <c:orientation val="maxMin"/>
        </c:scaling>
        <c:delete val="0"/>
        <c:axPos val="l"/>
        <c:majorGridlines>
          <c:spPr>
            <a:ln w="9525" cap="flat" cmpd="sng" algn="ctr">
              <a:solidFill>
                <a:schemeClr val="tx1">
                  <a:lumMod val="15000"/>
                  <a:lumOff val="85000"/>
                </a:schemeClr>
              </a:solidFill>
              <a:round/>
            </a:ln>
            <a:effectLst/>
          </c:spPr>
        </c:majorGridlines>
        <c:numFmt formatCode="_(&quot;kr&quot;* #,##0_);_(&quot;kr&quot;* \(#,##0\);_(&quot;kr&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nb-NO"/>
          </a:p>
        </c:txPr>
        <c:crossAx val="1367365056"/>
        <c:crossesAt val="0"/>
        <c:crossBetween val="between"/>
      </c:valAx>
    </c:plotArea>
    <c:legend>
      <c:legendPos val="b"/>
      <c:overlay val="0"/>
      <c:txPr>
        <a:bodyPr rot="0" vert="horz"/>
        <a:lstStyle/>
        <a:p>
          <a:pPr>
            <a:defRPr sz="1600"/>
          </a:pPr>
          <a:endParaRPr lang="nb-NO"/>
        </a:p>
      </c:txPr>
    </c:legend>
    <c:plotVisOnly val="1"/>
    <c:dispBlanksAs val="gap"/>
    <c:showDLblsOverMax val="0"/>
  </c:chart>
  <c:spPr>
    <a:solidFill>
      <a:srgbClr val="85A0BE">
        <a:alpha val="9000"/>
      </a:srgbClr>
    </a:solidFill>
    <a:ln w="9525" cap="flat" cmpd="sng" algn="ctr">
      <a:noFill/>
      <a:round/>
    </a:ln>
    <a:effectLst/>
  </c:spPr>
  <c:txPr>
    <a:bodyPr/>
    <a:lstStyle/>
    <a:p>
      <a:pPr>
        <a:defRPr/>
      </a:pPr>
      <a:endParaRPr lang="nb-N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2"/>
                </a:solidFill>
                <a:latin typeface="+mn-lt"/>
                <a:ea typeface="+mn-ea"/>
                <a:cs typeface="+mn-cs"/>
              </a:defRPr>
            </a:pPr>
            <a:r>
              <a:rPr lang="nb-NO" sz="1600" b="1">
                <a:solidFill>
                  <a:schemeClr val="tx2"/>
                </a:solidFill>
                <a:latin typeface="Arial" panose="020B0604020202020204" pitchFamily="34" charset="0"/>
                <a:cs typeface="Arial" panose="020B0604020202020204" pitchFamily="34" charset="0"/>
              </a:rPr>
              <a:t>Figur 7:</a:t>
            </a:r>
            <a:r>
              <a:rPr lang="nb-NO" sz="1600" b="1" baseline="0">
                <a:solidFill>
                  <a:schemeClr val="tx2"/>
                </a:solidFill>
                <a:latin typeface="Arial" panose="020B0604020202020204" pitchFamily="34" charset="0"/>
                <a:cs typeface="Arial" panose="020B0604020202020204" pitchFamily="34" charset="0"/>
              </a:rPr>
              <a:t> </a:t>
            </a:r>
          </a:p>
          <a:p>
            <a:pPr>
              <a:defRPr sz="1400" b="0" i="0" u="none" strike="noStrike" kern="1200" spc="0" baseline="0">
                <a:solidFill>
                  <a:schemeClr val="tx2"/>
                </a:solidFill>
                <a:latin typeface="+mn-lt"/>
                <a:ea typeface="+mn-ea"/>
                <a:cs typeface="+mn-cs"/>
              </a:defRPr>
            </a:pPr>
            <a:r>
              <a:rPr lang="nb-NO" sz="1600">
                <a:solidFill>
                  <a:schemeClr val="tx2"/>
                </a:solidFill>
                <a:latin typeface="Arial" panose="020B0604020202020204" pitchFamily="34" charset="0"/>
                <a:cs typeface="Arial" panose="020B0604020202020204" pitchFamily="34" charset="0"/>
              </a:rPr>
              <a:t>Endring i kostnader for sykehusopphold</a:t>
            </a:r>
          </a:p>
        </c:rich>
      </c:tx>
      <c:overlay val="0"/>
      <c:spPr>
        <a:noFill/>
        <a:ln>
          <a:noFill/>
        </a:ln>
        <a:effectLst/>
      </c:spPr>
    </c:title>
    <c:autoTitleDeleted val="0"/>
    <c:plotArea>
      <c:layout/>
      <c:barChart>
        <c:barDir val="col"/>
        <c:grouping val="clustered"/>
        <c:varyColors val="0"/>
        <c:ser>
          <c:idx val="0"/>
          <c:order val="0"/>
          <c:tx>
            <c:v>Måling 1</c:v>
          </c:tx>
          <c:spPr>
            <a:solidFill>
              <a:srgbClr val="CBD9E7"/>
            </a:solidFill>
          </c:spPr>
          <c:invertIfNegative val="0"/>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nb-N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'06 Resultater'!$D$29</c:f>
              <c:numCache>
                <c:formatCode>_("kr"* #,##0_);_("kr"* \(#,##0\);_("kr"* "-"_);_(@_)</c:formatCode>
                <c:ptCount val="1"/>
                <c:pt idx="0">
                  <c:v>-120000</c:v>
                </c:pt>
              </c:numCache>
            </c:numRef>
          </c:val>
          <c:extLst>
            <c:ext xmlns:c16="http://schemas.microsoft.com/office/drawing/2014/chart" uri="{C3380CC4-5D6E-409C-BE32-E72D297353CC}">
              <c16:uniqueId val="{00000000-0BD4-416A-B177-629F46B16453}"/>
            </c:ext>
          </c:extLst>
        </c:ser>
        <c:ser>
          <c:idx val="1"/>
          <c:order val="1"/>
          <c:tx>
            <c:v>Måling 2</c:v>
          </c:tx>
          <c:invertIfNegative val="0"/>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nb-N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'06 Resultater'!$E$29</c:f>
              <c:numCache>
                <c:formatCode>_("kr"* #,##0_);_("kr"* \(#,##0\);_("kr"* "-"_);_(@_)</c:formatCode>
                <c:ptCount val="1"/>
                <c:pt idx="0">
                  <c:v>0</c:v>
                </c:pt>
              </c:numCache>
            </c:numRef>
          </c:val>
          <c:extLst>
            <c:ext xmlns:c16="http://schemas.microsoft.com/office/drawing/2014/chart" uri="{C3380CC4-5D6E-409C-BE32-E72D297353CC}">
              <c16:uniqueId val="{00000001-0BD4-416A-B177-629F46B16453}"/>
            </c:ext>
          </c:extLst>
        </c:ser>
        <c:ser>
          <c:idx val="2"/>
          <c:order val="2"/>
          <c:tx>
            <c:v>Måling 3</c:v>
          </c:tx>
          <c:invertIfNegative val="0"/>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nb-N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'06 Resultater'!$F$29</c:f>
              <c:numCache>
                <c:formatCode>_("kr"* #,##0_);_("kr"* \(#,##0\);_("kr"* "-"_);_(@_)</c:formatCode>
                <c:ptCount val="1"/>
                <c:pt idx="0">
                  <c:v>0</c:v>
                </c:pt>
              </c:numCache>
            </c:numRef>
          </c:val>
          <c:extLst>
            <c:ext xmlns:c16="http://schemas.microsoft.com/office/drawing/2014/chart" uri="{C3380CC4-5D6E-409C-BE32-E72D297353CC}">
              <c16:uniqueId val="{00000002-0BD4-416A-B177-629F46B16453}"/>
            </c:ext>
          </c:extLst>
        </c:ser>
        <c:ser>
          <c:idx val="3"/>
          <c:order val="3"/>
          <c:tx>
            <c:v>Måling 4</c:v>
          </c:tx>
          <c:invertIfNegative val="0"/>
          <c:val>
            <c:numRef>
              <c:f>'06 Resultater'!$G$24</c:f>
              <c:numCache>
                <c:formatCode>_("kr"* #,##0_);_("kr"* \(#,##0\);_("kr"* "-"_);_(@_)</c:formatCode>
                <c:ptCount val="1"/>
                <c:pt idx="0">
                  <c:v>0</c:v>
                </c:pt>
              </c:numCache>
            </c:numRef>
          </c:val>
          <c:extLst>
            <c:ext xmlns:c16="http://schemas.microsoft.com/office/drawing/2014/chart" uri="{C3380CC4-5D6E-409C-BE32-E72D297353CC}">
              <c16:uniqueId val="{00000003-0BD4-416A-B177-629F46B16453}"/>
            </c:ext>
          </c:extLst>
        </c:ser>
        <c:dLbls>
          <c:showLegendKey val="0"/>
          <c:showVal val="0"/>
          <c:showCatName val="0"/>
          <c:showSerName val="0"/>
          <c:showPercent val="0"/>
          <c:showBubbleSize val="0"/>
        </c:dLbls>
        <c:gapWidth val="219"/>
        <c:overlap val="-27"/>
        <c:axId val="1367365056"/>
        <c:axId val="1367365536"/>
      </c:barChart>
      <c:catAx>
        <c:axId val="1367365056"/>
        <c:scaling>
          <c:orientation val="minMax"/>
        </c:scaling>
        <c:delete val="0"/>
        <c:axPos val="t"/>
        <c:numFmt formatCode="General" sourceLinked="1"/>
        <c:majorTickMark val="none"/>
        <c:minorTickMark val="none"/>
        <c:tickLblPos val="none"/>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367365536"/>
        <c:crosses val="autoZero"/>
        <c:auto val="1"/>
        <c:lblAlgn val="ctr"/>
        <c:lblOffset val="100"/>
        <c:noMultiLvlLbl val="0"/>
      </c:catAx>
      <c:valAx>
        <c:axId val="1367365536"/>
        <c:scaling>
          <c:orientation val="maxMin"/>
        </c:scaling>
        <c:delete val="0"/>
        <c:axPos val="l"/>
        <c:majorGridlines>
          <c:spPr>
            <a:ln w="9525" cap="flat" cmpd="sng" algn="ctr">
              <a:solidFill>
                <a:schemeClr val="tx1">
                  <a:lumMod val="15000"/>
                  <a:lumOff val="85000"/>
                </a:schemeClr>
              </a:solidFill>
              <a:round/>
            </a:ln>
            <a:effectLst/>
          </c:spPr>
        </c:majorGridlines>
        <c:numFmt formatCode="_(&quot;kr&quot;* #,##0_);_(&quot;kr&quot;* \(#,##0\);_(&quot;kr&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nb-NO"/>
          </a:p>
        </c:txPr>
        <c:crossAx val="1367365056"/>
        <c:crossesAt val="0"/>
        <c:crossBetween val="between"/>
      </c:valAx>
    </c:plotArea>
    <c:legend>
      <c:legendPos val="b"/>
      <c:overlay val="0"/>
      <c:txPr>
        <a:bodyPr rot="0" vert="horz"/>
        <a:lstStyle/>
        <a:p>
          <a:pPr>
            <a:defRPr sz="1600"/>
          </a:pPr>
          <a:endParaRPr lang="nb-NO"/>
        </a:p>
      </c:txPr>
    </c:legend>
    <c:plotVisOnly val="1"/>
    <c:dispBlanksAs val="gap"/>
    <c:showDLblsOverMax val="0"/>
  </c:chart>
  <c:spPr>
    <a:solidFill>
      <a:srgbClr val="85A0BE">
        <a:alpha val="9000"/>
      </a:srgbClr>
    </a:solidFill>
    <a:ln w="9525" cap="flat" cmpd="sng" algn="ctr">
      <a:noFill/>
      <a:round/>
    </a:ln>
    <a:effectLst/>
  </c:spPr>
  <c:txPr>
    <a:bodyPr/>
    <a:lstStyle/>
    <a:p>
      <a:pPr>
        <a:defRPr/>
      </a:pPr>
      <a:endParaRPr lang="nb-N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080" b="0" i="0" u="none" strike="noStrike" kern="1200" spc="0" baseline="0">
                <a:solidFill>
                  <a:schemeClr val="tx1">
                    <a:lumMod val="65000"/>
                    <a:lumOff val="35000"/>
                  </a:schemeClr>
                </a:solidFill>
                <a:latin typeface="+mn-lt"/>
                <a:ea typeface="+mn-ea"/>
                <a:cs typeface="+mn-cs"/>
              </a:defRPr>
            </a:pPr>
            <a:r>
              <a:rPr lang="nb-NO" sz="1600" b="1">
                <a:latin typeface="Arial" panose="020B0604020202020204" pitchFamily="34" charset="0"/>
                <a:cs typeface="Arial" panose="020B0604020202020204" pitchFamily="34" charset="0"/>
              </a:rPr>
              <a:t>Figur 8: </a:t>
            </a:r>
          </a:p>
          <a:p>
            <a:pPr algn="ctr" rtl="0">
              <a:defRPr/>
            </a:pPr>
            <a:r>
              <a:rPr lang="nb-NO" sz="1600">
                <a:latin typeface="Arial" panose="020B0604020202020204" pitchFamily="34" charset="0"/>
                <a:cs typeface="Arial" panose="020B0604020202020204" pitchFamily="34" charset="0"/>
              </a:rPr>
              <a:t>Totale kostnader for helsetjenester i hjemmet ink. kjøring</a:t>
            </a:r>
          </a:p>
          <a:p>
            <a:pPr algn="ctr" rtl="0">
              <a:defRPr/>
            </a:pPr>
            <a:r>
              <a:rPr lang="nb-NO" sz="1600">
                <a:latin typeface="Arial" panose="020B0604020202020204" pitchFamily="34" charset="0"/>
                <a:cs typeface="Arial" panose="020B0604020202020204" pitchFamily="34" charset="0"/>
              </a:rPr>
              <a:t>Nullpunkt sammenlignet med gjennomsnitt siste målinger</a:t>
            </a:r>
          </a:p>
        </c:rich>
      </c:tx>
      <c:overlay val="0"/>
      <c:spPr>
        <a:noFill/>
        <a:ln>
          <a:noFill/>
        </a:ln>
        <a:effectLst/>
      </c:spPr>
      <c:txPr>
        <a:bodyPr rot="0" spcFirstLastPara="1" vertOverflow="ellipsis" vert="horz" wrap="square" anchor="ctr" anchorCtr="1"/>
        <a:lstStyle/>
        <a:p>
          <a:pPr algn="ctr" rtl="0">
            <a:defRPr lang="en-US" sz="1080" b="0" i="0" u="none" strike="noStrike" kern="1200" spc="0" baseline="0">
              <a:solidFill>
                <a:schemeClr val="tx1">
                  <a:lumMod val="65000"/>
                  <a:lumOff val="35000"/>
                </a:schemeClr>
              </a:solidFill>
              <a:latin typeface="+mn-lt"/>
              <a:ea typeface="+mn-ea"/>
              <a:cs typeface="+mn-cs"/>
            </a:defRPr>
          </a:pPr>
          <a:endParaRPr lang="nb-NO"/>
        </a:p>
      </c:txPr>
    </c:title>
    <c:autoTitleDeleted val="0"/>
    <c:plotArea>
      <c:layout/>
      <c:barChart>
        <c:barDir val="col"/>
        <c:grouping val="clustered"/>
        <c:varyColors val="0"/>
        <c:ser>
          <c:idx val="0"/>
          <c:order val="0"/>
          <c:tx>
            <c:v>Nullpunktsmåling</c:v>
          </c:tx>
          <c:spPr>
            <a:solidFill>
              <a:srgbClr val="CBD9E7"/>
            </a:solidFill>
            <a:ln>
              <a:noFill/>
            </a:ln>
            <a:effectLst/>
          </c:spPr>
          <c:invertIfNegative val="0"/>
          <c:dLbls>
            <c:spPr>
              <a:noFill/>
              <a:ln>
                <a:noFill/>
              </a:ln>
              <a:effectLst/>
            </c:spPr>
            <c:txPr>
              <a:bodyPr rot="0" spcFirstLastPara="1" vertOverflow="ellipsis" vert="horz" wrap="square" anchor="ctr" anchorCtr="1"/>
              <a:lstStyle/>
              <a:p>
                <a:pPr algn="ctr">
                  <a:defRPr lang="en-US" sz="1400" b="0" i="0" u="none" strike="noStrike" kern="1200" baseline="0">
                    <a:solidFill>
                      <a:schemeClr val="tx1">
                        <a:lumMod val="65000"/>
                        <a:lumOff val="35000"/>
                      </a:schemeClr>
                    </a:solidFill>
                    <a:latin typeface="+mn-lt"/>
                    <a:ea typeface="+mn-ea"/>
                    <a:cs typeface="+mn-cs"/>
                  </a:defRPr>
                </a:pPr>
                <a:endParaRPr lang="nb-N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Totale kostnader for helsetjenester i hjemmet</c:v>
              </c:pt>
            </c:strLit>
          </c:cat>
          <c:val>
            <c:numRef>
              <c:f>'06 Resultater'!$C$18</c:f>
              <c:numCache>
                <c:formatCode>_("kr"* #,##0_);_("kr"* \(#,##0\);_("kr"* "-"_);_(@_)</c:formatCode>
                <c:ptCount val="1"/>
                <c:pt idx="0">
                  <c:v>65766.666666666672</c:v>
                </c:pt>
              </c:numCache>
            </c:numRef>
          </c:val>
          <c:extLst>
            <c:ext xmlns:c16="http://schemas.microsoft.com/office/drawing/2014/chart" uri="{C3380CC4-5D6E-409C-BE32-E72D297353CC}">
              <c16:uniqueId val="{00000000-2E17-42F3-B294-A7DD84EC1F9E}"/>
            </c:ext>
          </c:extLst>
        </c:ser>
        <c:ser>
          <c:idx val="1"/>
          <c:order val="1"/>
          <c:tx>
            <c:v>Gjennomsnitt siste målinger</c:v>
          </c:tx>
          <c:spPr>
            <a:solidFill>
              <a:schemeClr val="accent2"/>
            </a:solidFill>
            <a:ln>
              <a:noFill/>
            </a:ln>
            <a:effectLst/>
          </c:spPr>
          <c:invertIfNegative val="0"/>
          <c:dLbls>
            <c:spPr>
              <a:noFill/>
              <a:ln>
                <a:noFill/>
              </a:ln>
              <a:effectLst/>
            </c:spPr>
            <c:txPr>
              <a:bodyPr rot="0" spcFirstLastPara="1" vertOverflow="ellipsis" vert="horz" wrap="square" anchor="ctr" anchorCtr="1"/>
              <a:lstStyle/>
              <a:p>
                <a:pPr algn="ctr">
                  <a:defRPr lang="en-US" sz="1400" b="0" i="0" u="none" strike="noStrike" kern="1200" baseline="0">
                    <a:solidFill>
                      <a:schemeClr val="tx1">
                        <a:lumMod val="65000"/>
                        <a:lumOff val="35000"/>
                      </a:schemeClr>
                    </a:solidFill>
                    <a:latin typeface="+mn-lt"/>
                    <a:ea typeface="+mn-ea"/>
                    <a:cs typeface="+mn-cs"/>
                  </a:defRPr>
                </a:pPr>
                <a:endParaRPr lang="nb-N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Totale kostnader for helsetjenester i hjemmet</c:v>
              </c:pt>
            </c:strLit>
          </c:cat>
          <c:val>
            <c:numRef>
              <c:f>'06 Resultater'!$I$18</c:f>
              <c:numCache>
                <c:formatCode>_("kr"* #,##0_);_("kr"* \(#,##0\);_("kr"* "-"_);_(@_)</c:formatCode>
                <c:ptCount val="1"/>
                <c:pt idx="0">
                  <c:v>35450</c:v>
                </c:pt>
              </c:numCache>
            </c:numRef>
          </c:val>
          <c:extLst>
            <c:ext xmlns:c16="http://schemas.microsoft.com/office/drawing/2014/chart" uri="{C3380CC4-5D6E-409C-BE32-E72D297353CC}">
              <c16:uniqueId val="{00000001-2E17-42F3-B294-A7DD84EC1F9E}"/>
            </c:ext>
          </c:extLst>
        </c:ser>
        <c:dLbls>
          <c:showLegendKey val="0"/>
          <c:showVal val="0"/>
          <c:showCatName val="0"/>
          <c:showSerName val="0"/>
          <c:showPercent val="0"/>
          <c:showBubbleSize val="0"/>
        </c:dLbls>
        <c:gapWidth val="219"/>
        <c:overlap val="-27"/>
        <c:axId val="1420653135"/>
        <c:axId val="1420664175"/>
      </c:barChart>
      <c:catAx>
        <c:axId val="1420653135"/>
        <c:scaling>
          <c:orientation val="minMax"/>
        </c:scaling>
        <c:delete val="1"/>
        <c:axPos val="b"/>
        <c:numFmt formatCode="General" sourceLinked="1"/>
        <c:majorTickMark val="out"/>
        <c:minorTickMark val="none"/>
        <c:tickLblPos val="nextTo"/>
        <c:crossAx val="1420664175"/>
        <c:crosses val="autoZero"/>
        <c:auto val="1"/>
        <c:lblAlgn val="ctr"/>
        <c:lblOffset val="100"/>
        <c:noMultiLvlLbl val="0"/>
      </c:catAx>
      <c:valAx>
        <c:axId val="1420664175"/>
        <c:scaling>
          <c:orientation val="minMax"/>
        </c:scaling>
        <c:delete val="0"/>
        <c:axPos val="l"/>
        <c:majorGridlines>
          <c:spPr>
            <a:ln w="9525" cap="flat" cmpd="sng" algn="ctr">
              <a:solidFill>
                <a:schemeClr val="tx1">
                  <a:lumMod val="15000"/>
                  <a:lumOff val="85000"/>
                </a:schemeClr>
              </a:solidFill>
              <a:round/>
            </a:ln>
            <a:effectLst/>
          </c:spPr>
        </c:majorGridlines>
        <c:numFmt formatCode="_(&quot;kr&quot;* #,##0_);_(&quot;kr&quot;* \(#,##0\);_(&quot;kr&quot;* &quot;-&quot;_);_(@_)" sourceLinked="1"/>
        <c:majorTickMark val="out"/>
        <c:minorTickMark val="none"/>
        <c:tickLblPos val="nextTo"/>
        <c:spPr>
          <a:noFill/>
          <a:ln>
            <a:noFill/>
          </a:ln>
          <a:effectLst/>
        </c:spPr>
        <c:txPr>
          <a:bodyPr rot="-60000000" spcFirstLastPara="1" vertOverflow="ellipsis" vert="horz" wrap="square" anchor="ctr" anchorCtr="1"/>
          <a:lstStyle/>
          <a:p>
            <a:pPr>
              <a:defRPr lang="en-US" sz="1200" b="0" i="0" u="none" strike="noStrike" kern="1200" baseline="0">
                <a:solidFill>
                  <a:schemeClr val="tx1">
                    <a:lumMod val="65000"/>
                    <a:lumOff val="35000"/>
                  </a:schemeClr>
                </a:solidFill>
                <a:latin typeface="+mn-lt"/>
                <a:ea typeface="+mn-ea"/>
                <a:cs typeface="+mn-cs"/>
              </a:defRPr>
            </a:pPr>
            <a:endParaRPr lang="nb-NO"/>
          </a:p>
        </c:txPr>
        <c:crossAx val="1420653135"/>
        <c:crosses val="autoZero"/>
        <c:crossBetween val="between"/>
      </c:valAx>
      <c:spPr>
        <a:solidFill>
          <a:schemeClr val="bg1"/>
        </a:solidFill>
        <a:ln>
          <a:noFill/>
        </a:ln>
        <a:effectLst/>
      </c:spPr>
    </c:plotArea>
    <c:legend>
      <c:legendPos val="b"/>
      <c:overlay val="0"/>
      <c:spPr>
        <a:noFill/>
        <a:ln>
          <a:noFill/>
        </a:ln>
        <a:effectLst/>
      </c:spPr>
      <c:txPr>
        <a:bodyPr rot="0" spcFirstLastPara="1" vertOverflow="ellipsis" vert="horz" wrap="square" anchor="ctr" anchorCtr="1"/>
        <a:lstStyle/>
        <a:p>
          <a:pPr>
            <a:defRPr lang="en-US" sz="1600" b="0" i="0" u="none" strike="noStrike" kern="1200" baseline="0">
              <a:solidFill>
                <a:schemeClr val="tx1">
                  <a:lumMod val="65000"/>
                  <a:lumOff val="35000"/>
                </a:schemeClr>
              </a:solidFill>
              <a:latin typeface="+mn-lt"/>
              <a:ea typeface="+mn-ea"/>
              <a:cs typeface="+mn-cs"/>
            </a:defRPr>
          </a:pPr>
          <a:endParaRPr lang="nb-NO"/>
        </a:p>
      </c:txPr>
    </c:legend>
    <c:plotVisOnly val="1"/>
    <c:dispBlanksAs val="gap"/>
    <c:showDLblsOverMax val="0"/>
  </c:chart>
  <c:spPr>
    <a:solidFill>
      <a:srgbClr val="ECF0F5"/>
    </a:solidFill>
    <a:ln w="9525" cap="flat" cmpd="sng" algn="ctr">
      <a:noFill/>
      <a:round/>
    </a:ln>
    <a:effectLst/>
  </c:spPr>
  <c:txPr>
    <a:bodyPr/>
    <a:lstStyle/>
    <a:p>
      <a:pPr algn="ctr" rtl="0">
        <a:defRPr lang="en-US" sz="900" b="0" i="0" u="none" strike="noStrike" kern="1200" baseline="0">
          <a:solidFill>
            <a:schemeClr val="tx1">
              <a:lumMod val="65000"/>
              <a:lumOff val="35000"/>
            </a:schemeClr>
          </a:solidFill>
          <a:latin typeface="+mn-lt"/>
          <a:ea typeface="+mn-ea"/>
          <a:cs typeface="+mn-cs"/>
        </a:defRPr>
      </a:pPr>
      <a:endParaRPr lang="nb-N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080" b="0" i="0" u="none" strike="noStrike" kern="1200" spc="0" baseline="0">
                <a:solidFill>
                  <a:schemeClr val="tx1">
                    <a:lumMod val="65000"/>
                    <a:lumOff val="35000"/>
                  </a:schemeClr>
                </a:solidFill>
                <a:latin typeface="+mn-lt"/>
                <a:ea typeface="+mn-ea"/>
                <a:cs typeface="+mn-cs"/>
              </a:defRPr>
            </a:pPr>
            <a:r>
              <a:rPr lang="nb-NO" sz="1600" b="1">
                <a:latin typeface="Arial" panose="020B0604020202020204" pitchFamily="34" charset="0"/>
                <a:cs typeface="Arial" panose="020B0604020202020204" pitchFamily="34" charset="0"/>
              </a:rPr>
              <a:t>Figur 9: </a:t>
            </a:r>
          </a:p>
          <a:p>
            <a:pPr algn="ctr" rtl="0">
              <a:defRPr/>
            </a:pPr>
            <a:r>
              <a:rPr lang="nb-NO" sz="1600">
                <a:latin typeface="Arial" panose="020B0604020202020204" pitchFamily="34" charset="0"/>
                <a:cs typeface="Arial" panose="020B0604020202020204" pitchFamily="34" charset="0"/>
              </a:rPr>
              <a:t>Totale</a:t>
            </a:r>
            <a:r>
              <a:rPr lang="nb-NO" sz="1600" baseline="0">
                <a:latin typeface="Arial" panose="020B0604020202020204" pitchFamily="34" charset="0"/>
                <a:cs typeface="Arial" panose="020B0604020202020204" pitchFamily="34" charset="0"/>
              </a:rPr>
              <a:t> kostnader for korttidsoopphold/ØHD.</a:t>
            </a:r>
            <a:br>
              <a:rPr lang="nb-NO" sz="1600" baseline="0">
                <a:latin typeface="Arial" panose="020B0604020202020204" pitchFamily="34" charset="0"/>
                <a:cs typeface="Arial" panose="020B0604020202020204" pitchFamily="34" charset="0"/>
              </a:rPr>
            </a:br>
            <a:r>
              <a:rPr lang="nb-NO" sz="1600">
                <a:latin typeface="Arial" panose="020B0604020202020204" pitchFamily="34" charset="0"/>
                <a:cs typeface="Arial" panose="020B0604020202020204" pitchFamily="34" charset="0"/>
              </a:rPr>
              <a:t>Nullpunkt sammenlignet med gjennomsnitt siste målinger</a:t>
            </a:r>
          </a:p>
        </c:rich>
      </c:tx>
      <c:overlay val="0"/>
      <c:spPr>
        <a:noFill/>
        <a:ln>
          <a:noFill/>
        </a:ln>
        <a:effectLst/>
      </c:spPr>
      <c:txPr>
        <a:bodyPr rot="0" spcFirstLastPara="1" vertOverflow="ellipsis" vert="horz" wrap="square" anchor="ctr" anchorCtr="1"/>
        <a:lstStyle/>
        <a:p>
          <a:pPr algn="ctr" rtl="0">
            <a:defRPr lang="en-US" sz="1080" b="0" i="0" u="none" strike="noStrike" kern="1200" spc="0" baseline="0">
              <a:solidFill>
                <a:schemeClr val="tx1">
                  <a:lumMod val="65000"/>
                  <a:lumOff val="35000"/>
                </a:schemeClr>
              </a:solidFill>
              <a:latin typeface="+mn-lt"/>
              <a:ea typeface="+mn-ea"/>
              <a:cs typeface="+mn-cs"/>
            </a:defRPr>
          </a:pPr>
          <a:endParaRPr lang="nb-NO"/>
        </a:p>
      </c:txPr>
    </c:title>
    <c:autoTitleDeleted val="0"/>
    <c:plotArea>
      <c:layout/>
      <c:barChart>
        <c:barDir val="col"/>
        <c:grouping val="clustered"/>
        <c:varyColors val="0"/>
        <c:ser>
          <c:idx val="0"/>
          <c:order val="0"/>
          <c:tx>
            <c:v>Nullpunktsmåling</c:v>
          </c:tx>
          <c:spPr>
            <a:solidFill>
              <a:srgbClr val="CBD9E7"/>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sz="1400" b="0" i="0" u="none" strike="noStrike" kern="1200" baseline="0">
                    <a:solidFill>
                      <a:schemeClr val="tx1">
                        <a:lumMod val="65000"/>
                        <a:lumOff val="35000"/>
                      </a:schemeClr>
                    </a:solidFill>
                    <a:latin typeface="+mn-lt"/>
                    <a:ea typeface="+mn-ea"/>
                    <a:cs typeface="+mn-cs"/>
                  </a:defRPr>
                </a:pPr>
                <a:endParaRPr lang="nb-N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Kostnader kortidsopphold/ØHD</c:v>
              </c:pt>
            </c:strLit>
          </c:cat>
          <c:val>
            <c:numRef>
              <c:f>'06 Resultater'!$C$23</c:f>
              <c:numCache>
                <c:formatCode>_("kr"* #,##0_);_("kr"* \(#,##0\);_("kr"* "-"_);_(@_)</c:formatCode>
                <c:ptCount val="1"/>
                <c:pt idx="0">
                  <c:v>69000</c:v>
                </c:pt>
              </c:numCache>
            </c:numRef>
          </c:val>
          <c:extLst>
            <c:ext xmlns:c16="http://schemas.microsoft.com/office/drawing/2014/chart" uri="{C3380CC4-5D6E-409C-BE32-E72D297353CC}">
              <c16:uniqueId val="{00000000-D1E1-4B33-97A4-B44BC2B9560F}"/>
            </c:ext>
          </c:extLst>
        </c:ser>
        <c:ser>
          <c:idx val="1"/>
          <c:order val="1"/>
          <c:tx>
            <c:v>Gjennomsnitt siste målinger</c:v>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sz="1400" b="0" i="0" u="none" strike="noStrike" kern="1200" baseline="0">
                    <a:solidFill>
                      <a:schemeClr val="tx1">
                        <a:lumMod val="65000"/>
                        <a:lumOff val="35000"/>
                      </a:schemeClr>
                    </a:solidFill>
                    <a:latin typeface="+mn-lt"/>
                    <a:ea typeface="+mn-ea"/>
                    <a:cs typeface="+mn-cs"/>
                  </a:defRPr>
                </a:pPr>
                <a:endParaRPr lang="nb-N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Kostnader kortidsopphold/ØHD</c:v>
              </c:pt>
            </c:strLit>
          </c:cat>
          <c:val>
            <c:numRef>
              <c:f>'06 Resultater'!$I$23</c:f>
              <c:numCache>
                <c:formatCode>_("kr"* #,##0_);_("kr"* \(#,##0\);_("kr"* "-"_);_(@_)</c:formatCode>
                <c:ptCount val="1"/>
                <c:pt idx="0">
                  <c:v>42000</c:v>
                </c:pt>
              </c:numCache>
            </c:numRef>
          </c:val>
          <c:extLst>
            <c:ext xmlns:c16="http://schemas.microsoft.com/office/drawing/2014/chart" uri="{C3380CC4-5D6E-409C-BE32-E72D297353CC}">
              <c16:uniqueId val="{00000001-D1E1-4B33-97A4-B44BC2B9560F}"/>
            </c:ext>
          </c:extLst>
        </c:ser>
        <c:dLbls>
          <c:showLegendKey val="0"/>
          <c:showVal val="0"/>
          <c:showCatName val="0"/>
          <c:showSerName val="0"/>
          <c:showPercent val="0"/>
          <c:showBubbleSize val="0"/>
        </c:dLbls>
        <c:gapWidth val="219"/>
        <c:overlap val="-27"/>
        <c:axId val="1420653135"/>
        <c:axId val="1420664175"/>
      </c:barChart>
      <c:catAx>
        <c:axId val="1420653135"/>
        <c:scaling>
          <c:orientation val="minMax"/>
        </c:scaling>
        <c:delete val="1"/>
        <c:axPos val="b"/>
        <c:numFmt formatCode="General" sourceLinked="1"/>
        <c:majorTickMark val="out"/>
        <c:minorTickMark val="none"/>
        <c:tickLblPos val="nextTo"/>
        <c:crossAx val="1420664175"/>
        <c:crosses val="autoZero"/>
        <c:auto val="1"/>
        <c:lblAlgn val="ctr"/>
        <c:lblOffset val="100"/>
        <c:noMultiLvlLbl val="0"/>
      </c:catAx>
      <c:valAx>
        <c:axId val="1420664175"/>
        <c:scaling>
          <c:orientation val="minMax"/>
        </c:scaling>
        <c:delete val="0"/>
        <c:axPos val="l"/>
        <c:majorGridlines>
          <c:spPr>
            <a:ln w="9525" cap="flat" cmpd="sng" algn="ctr">
              <a:solidFill>
                <a:schemeClr val="tx1">
                  <a:lumMod val="15000"/>
                  <a:lumOff val="85000"/>
                </a:schemeClr>
              </a:solidFill>
              <a:round/>
            </a:ln>
            <a:effectLst/>
          </c:spPr>
        </c:majorGridlines>
        <c:numFmt formatCode="_(&quot;kr&quot;* #,##0_);_(&quot;kr&quot;* \(#,##0\);_(&quot;kr&quot;* &quot;-&quot;_);_(@_)" sourceLinked="1"/>
        <c:majorTickMark val="out"/>
        <c:minorTickMark val="none"/>
        <c:tickLblPos val="nextTo"/>
        <c:spPr>
          <a:noFill/>
          <a:ln>
            <a:noFill/>
          </a:ln>
          <a:effectLst/>
        </c:spPr>
        <c:txPr>
          <a:bodyPr rot="-60000000" spcFirstLastPara="1" vertOverflow="ellipsis" vert="horz" wrap="square" anchor="ctr" anchorCtr="1"/>
          <a:lstStyle/>
          <a:p>
            <a:pPr>
              <a:defRPr lang="en-US" sz="1200" b="0" i="0" u="none" strike="noStrike" kern="1200" baseline="0">
                <a:solidFill>
                  <a:schemeClr val="tx1">
                    <a:lumMod val="65000"/>
                    <a:lumOff val="35000"/>
                  </a:schemeClr>
                </a:solidFill>
                <a:latin typeface="+mn-lt"/>
                <a:ea typeface="+mn-ea"/>
                <a:cs typeface="+mn-cs"/>
              </a:defRPr>
            </a:pPr>
            <a:endParaRPr lang="nb-NO"/>
          </a:p>
        </c:txPr>
        <c:crossAx val="1420653135"/>
        <c:crosses val="autoZero"/>
        <c:crossBetween val="between"/>
      </c:valAx>
      <c:spPr>
        <a:solidFill>
          <a:schemeClr val="bg1"/>
        </a:solidFill>
        <a:ln>
          <a:noFill/>
        </a:ln>
        <a:effectLst/>
      </c:spPr>
    </c:plotArea>
    <c:legend>
      <c:legendPos val="b"/>
      <c:overlay val="0"/>
      <c:spPr>
        <a:noFill/>
        <a:ln>
          <a:noFill/>
        </a:ln>
        <a:effectLst/>
      </c:spPr>
      <c:txPr>
        <a:bodyPr rot="0" spcFirstLastPara="1" vertOverflow="ellipsis" vert="horz" wrap="square" anchor="ctr" anchorCtr="1"/>
        <a:lstStyle/>
        <a:p>
          <a:pPr>
            <a:defRPr lang="en-US" sz="1600" b="0" i="0" u="none" strike="noStrike" kern="1200" baseline="0">
              <a:solidFill>
                <a:schemeClr val="tx1">
                  <a:lumMod val="65000"/>
                  <a:lumOff val="35000"/>
                </a:schemeClr>
              </a:solidFill>
              <a:latin typeface="+mn-lt"/>
              <a:ea typeface="+mn-ea"/>
              <a:cs typeface="+mn-cs"/>
            </a:defRPr>
          </a:pPr>
          <a:endParaRPr lang="nb-NO"/>
        </a:p>
      </c:txPr>
    </c:legend>
    <c:plotVisOnly val="1"/>
    <c:dispBlanksAs val="gap"/>
    <c:showDLblsOverMax val="0"/>
  </c:chart>
  <c:spPr>
    <a:solidFill>
      <a:srgbClr val="ECF0F5"/>
    </a:solidFill>
    <a:ln w="9525" cap="flat" cmpd="sng" algn="ctr">
      <a:noFill/>
      <a:round/>
    </a:ln>
    <a:effectLst/>
  </c:spPr>
  <c:txPr>
    <a:bodyPr/>
    <a:lstStyle/>
    <a:p>
      <a:pPr algn="ctr" rtl="0">
        <a:defRPr lang="en-US" sz="900" b="0" i="0" u="none" strike="noStrike" kern="1200" baseline="0">
          <a:solidFill>
            <a:schemeClr val="tx1">
              <a:lumMod val="65000"/>
              <a:lumOff val="35000"/>
            </a:schemeClr>
          </a:solidFill>
          <a:latin typeface="+mn-lt"/>
          <a:ea typeface="+mn-ea"/>
          <a:cs typeface="+mn-cs"/>
        </a:defRPr>
      </a:pPr>
      <a:endParaRPr lang="nb-N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600" b="0" i="0" u="none" strike="noStrike" kern="1200" spc="0" baseline="0">
                <a:solidFill>
                  <a:schemeClr val="tx1">
                    <a:lumMod val="65000"/>
                    <a:lumOff val="35000"/>
                  </a:schemeClr>
                </a:solidFill>
                <a:latin typeface="+mn-lt"/>
                <a:ea typeface="+mn-ea"/>
                <a:cs typeface="+mn-cs"/>
              </a:defRPr>
            </a:pPr>
            <a:r>
              <a:rPr lang="nb-NO" sz="1600" b="1">
                <a:latin typeface="Arial" panose="020B0604020202020204" pitchFamily="34" charset="0"/>
                <a:cs typeface="Arial" panose="020B0604020202020204" pitchFamily="34" charset="0"/>
              </a:rPr>
              <a:t>Figur 10: </a:t>
            </a:r>
          </a:p>
          <a:p>
            <a:pPr algn="ctr" rtl="0">
              <a:defRPr sz="1600"/>
            </a:pPr>
            <a:r>
              <a:rPr lang="nb-NO" sz="1600">
                <a:latin typeface="Arial" panose="020B0604020202020204" pitchFamily="34" charset="0"/>
                <a:cs typeface="Arial" panose="020B0604020202020204" pitchFamily="34" charset="0"/>
              </a:rPr>
              <a:t>Totale</a:t>
            </a:r>
            <a:r>
              <a:rPr lang="nb-NO" sz="1600" baseline="0">
                <a:latin typeface="Arial" panose="020B0604020202020204" pitchFamily="34" charset="0"/>
                <a:cs typeface="Arial" panose="020B0604020202020204" pitchFamily="34" charset="0"/>
              </a:rPr>
              <a:t> kostnader for sykehusopphold.</a:t>
            </a:r>
            <a:br>
              <a:rPr lang="nb-NO" sz="1600" baseline="0">
                <a:latin typeface="Arial" panose="020B0604020202020204" pitchFamily="34" charset="0"/>
                <a:cs typeface="Arial" panose="020B0604020202020204" pitchFamily="34" charset="0"/>
              </a:rPr>
            </a:br>
            <a:r>
              <a:rPr lang="nb-NO" sz="1600">
                <a:latin typeface="Arial" panose="020B0604020202020204" pitchFamily="34" charset="0"/>
                <a:cs typeface="Arial" panose="020B0604020202020204" pitchFamily="34" charset="0"/>
              </a:rPr>
              <a:t>Nullpunkt sammenlignet med gjennomsnitt siste målinger</a:t>
            </a:r>
          </a:p>
        </c:rich>
      </c:tx>
      <c:overlay val="0"/>
      <c:spPr>
        <a:noFill/>
        <a:ln>
          <a:noFill/>
        </a:ln>
        <a:effectLst/>
      </c:spPr>
      <c:txPr>
        <a:bodyPr rot="0" spcFirstLastPara="1" vertOverflow="ellipsis" vert="horz" wrap="square" anchor="ctr" anchorCtr="1"/>
        <a:lstStyle/>
        <a:p>
          <a:pPr algn="ctr" rtl="0">
            <a:defRPr lang="en-US" sz="1600" b="0" i="0" u="none" strike="noStrike" kern="1200" spc="0" baseline="0">
              <a:solidFill>
                <a:schemeClr val="tx1">
                  <a:lumMod val="65000"/>
                  <a:lumOff val="35000"/>
                </a:schemeClr>
              </a:solidFill>
              <a:latin typeface="+mn-lt"/>
              <a:ea typeface="+mn-ea"/>
              <a:cs typeface="+mn-cs"/>
            </a:defRPr>
          </a:pPr>
          <a:endParaRPr lang="nb-NO"/>
        </a:p>
      </c:txPr>
    </c:title>
    <c:autoTitleDeleted val="0"/>
    <c:plotArea>
      <c:layout>
        <c:manualLayout>
          <c:layoutTarget val="inner"/>
          <c:xMode val="edge"/>
          <c:yMode val="edge"/>
          <c:x val="9.5449999999999993E-2"/>
          <c:y val="0.19432006335861771"/>
          <c:w val="0.84742323953039367"/>
          <c:h val="0.71403810376271992"/>
        </c:manualLayout>
      </c:layout>
      <c:barChart>
        <c:barDir val="col"/>
        <c:grouping val="clustered"/>
        <c:varyColors val="0"/>
        <c:ser>
          <c:idx val="0"/>
          <c:order val="0"/>
          <c:tx>
            <c:v>Nullpunktsmåling</c:v>
          </c:tx>
          <c:spPr>
            <a:solidFill>
              <a:srgbClr val="CBD9E7"/>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sz="1400" b="0" i="0" u="none" strike="noStrike" kern="1200" baseline="0">
                    <a:solidFill>
                      <a:schemeClr val="tx1">
                        <a:lumMod val="65000"/>
                        <a:lumOff val="35000"/>
                      </a:schemeClr>
                    </a:solidFill>
                    <a:latin typeface="+mn-lt"/>
                    <a:ea typeface="+mn-ea"/>
                    <a:cs typeface="+mn-cs"/>
                  </a:defRPr>
                </a:pPr>
                <a:endParaRPr lang="nb-N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Kostnader for sykehusopphold</c:v>
              </c:pt>
            </c:strLit>
          </c:cat>
          <c:val>
            <c:numRef>
              <c:f>'06 Resultater'!$C$28</c:f>
              <c:numCache>
                <c:formatCode>_("kr"* #,##0_);_("kr"* \(#,##0\);_("kr"* "-"_);_(@_)</c:formatCode>
                <c:ptCount val="1"/>
                <c:pt idx="0">
                  <c:v>72000</c:v>
                </c:pt>
              </c:numCache>
            </c:numRef>
          </c:val>
          <c:extLst>
            <c:ext xmlns:c16="http://schemas.microsoft.com/office/drawing/2014/chart" uri="{C3380CC4-5D6E-409C-BE32-E72D297353CC}">
              <c16:uniqueId val="{00000000-A29F-41F3-95BE-2B6532F5FD60}"/>
            </c:ext>
          </c:extLst>
        </c:ser>
        <c:ser>
          <c:idx val="1"/>
          <c:order val="1"/>
          <c:tx>
            <c:v>Gjennomsnitt siste målinger</c:v>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sz="1400" b="0" i="0" u="none" strike="noStrike" kern="1200" baseline="0">
                    <a:solidFill>
                      <a:schemeClr val="tx1">
                        <a:lumMod val="65000"/>
                        <a:lumOff val="35000"/>
                      </a:schemeClr>
                    </a:solidFill>
                    <a:latin typeface="+mn-lt"/>
                    <a:ea typeface="+mn-ea"/>
                    <a:cs typeface="+mn-cs"/>
                  </a:defRPr>
                </a:pPr>
                <a:endParaRPr lang="nb-N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Kostnader for sykehusopphold</c:v>
              </c:pt>
            </c:strLit>
          </c:cat>
          <c:val>
            <c:numRef>
              <c:f>'06 Resultater'!$I$28</c:f>
              <c:numCache>
                <c:formatCode>_("kr"* #,##0_);_("kr"* \(#,##0\);_("kr"* "-"_);_(@_)</c:formatCode>
                <c:ptCount val="1"/>
                <c:pt idx="0">
                  <c:v>32000</c:v>
                </c:pt>
              </c:numCache>
            </c:numRef>
          </c:val>
          <c:extLst>
            <c:ext xmlns:c16="http://schemas.microsoft.com/office/drawing/2014/chart" uri="{C3380CC4-5D6E-409C-BE32-E72D297353CC}">
              <c16:uniqueId val="{00000001-A29F-41F3-95BE-2B6532F5FD60}"/>
            </c:ext>
          </c:extLst>
        </c:ser>
        <c:dLbls>
          <c:showLegendKey val="0"/>
          <c:showVal val="0"/>
          <c:showCatName val="0"/>
          <c:showSerName val="0"/>
          <c:showPercent val="0"/>
          <c:showBubbleSize val="0"/>
        </c:dLbls>
        <c:gapWidth val="219"/>
        <c:overlap val="-27"/>
        <c:axId val="1420653135"/>
        <c:axId val="1420664175"/>
      </c:barChart>
      <c:catAx>
        <c:axId val="1420653135"/>
        <c:scaling>
          <c:orientation val="minMax"/>
        </c:scaling>
        <c:delete val="1"/>
        <c:axPos val="b"/>
        <c:numFmt formatCode="General" sourceLinked="1"/>
        <c:majorTickMark val="out"/>
        <c:minorTickMark val="none"/>
        <c:tickLblPos val="nextTo"/>
        <c:crossAx val="1420664175"/>
        <c:crosses val="autoZero"/>
        <c:auto val="1"/>
        <c:lblAlgn val="ctr"/>
        <c:lblOffset val="100"/>
        <c:noMultiLvlLbl val="0"/>
      </c:catAx>
      <c:valAx>
        <c:axId val="1420664175"/>
        <c:scaling>
          <c:orientation val="minMax"/>
        </c:scaling>
        <c:delete val="0"/>
        <c:axPos val="l"/>
        <c:majorGridlines>
          <c:spPr>
            <a:ln w="9525" cap="flat" cmpd="sng" algn="ctr">
              <a:solidFill>
                <a:schemeClr val="tx1">
                  <a:lumMod val="15000"/>
                  <a:lumOff val="85000"/>
                </a:schemeClr>
              </a:solidFill>
              <a:round/>
            </a:ln>
            <a:effectLst/>
          </c:spPr>
        </c:majorGridlines>
        <c:numFmt formatCode="_(&quot;kr&quot;* #,##0_);_(&quot;kr&quot;* \(#,##0\);_(&quot;kr&quot;* &quot;-&quot;_);_(@_)" sourceLinked="1"/>
        <c:majorTickMark val="out"/>
        <c:minorTickMark val="none"/>
        <c:tickLblPos val="nextTo"/>
        <c:spPr>
          <a:noFill/>
          <a:ln>
            <a:noFill/>
          </a:ln>
          <a:effectLst/>
        </c:spPr>
        <c:txPr>
          <a:bodyPr rot="-60000000" spcFirstLastPara="1" vertOverflow="ellipsis" vert="horz" wrap="square" anchor="ctr" anchorCtr="1"/>
          <a:lstStyle/>
          <a:p>
            <a:pPr>
              <a:defRPr lang="en-US" sz="1200" b="0" i="0" u="none" strike="noStrike" kern="1200" baseline="0">
                <a:solidFill>
                  <a:schemeClr val="tx1">
                    <a:lumMod val="65000"/>
                    <a:lumOff val="35000"/>
                  </a:schemeClr>
                </a:solidFill>
                <a:latin typeface="+mn-lt"/>
                <a:ea typeface="+mn-ea"/>
                <a:cs typeface="+mn-cs"/>
              </a:defRPr>
            </a:pPr>
            <a:endParaRPr lang="nb-NO"/>
          </a:p>
        </c:txPr>
        <c:crossAx val="1420653135"/>
        <c:crosses val="autoZero"/>
        <c:crossBetween val="between"/>
      </c:valAx>
      <c:spPr>
        <a:solidFill>
          <a:schemeClr val="bg1"/>
        </a:solidFill>
        <a:ln>
          <a:noFill/>
        </a:ln>
        <a:effectLst/>
      </c:spPr>
    </c:plotArea>
    <c:legend>
      <c:legendPos val="b"/>
      <c:overlay val="0"/>
      <c:spPr>
        <a:noFill/>
        <a:ln>
          <a:noFill/>
        </a:ln>
        <a:effectLst/>
      </c:spPr>
      <c:txPr>
        <a:bodyPr rot="0" spcFirstLastPara="1" vertOverflow="ellipsis" vert="horz" wrap="square" anchor="ctr" anchorCtr="1"/>
        <a:lstStyle/>
        <a:p>
          <a:pPr>
            <a:defRPr lang="en-US" sz="1600" b="0" i="0" u="none" strike="noStrike" kern="1200" baseline="0">
              <a:solidFill>
                <a:schemeClr val="tx1">
                  <a:lumMod val="65000"/>
                  <a:lumOff val="35000"/>
                </a:schemeClr>
              </a:solidFill>
              <a:latin typeface="+mn-lt"/>
              <a:ea typeface="+mn-ea"/>
              <a:cs typeface="+mn-cs"/>
            </a:defRPr>
          </a:pPr>
          <a:endParaRPr lang="nb-NO"/>
        </a:p>
      </c:txPr>
    </c:legend>
    <c:plotVisOnly val="1"/>
    <c:dispBlanksAs val="gap"/>
    <c:showDLblsOverMax val="0"/>
  </c:chart>
  <c:spPr>
    <a:solidFill>
      <a:srgbClr val="ECF0F5"/>
    </a:solidFill>
    <a:ln w="9525" cap="flat" cmpd="sng" algn="ctr">
      <a:noFill/>
      <a:round/>
    </a:ln>
    <a:effectLst/>
  </c:spPr>
  <c:txPr>
    <a:bodyPr/>
    <a:lstStyle/>
    <a:p>
      <a:pPr algn="ctr" rtl="0">
        <a:defRPr lang="en-US" sz="900" b="0" i="0" u="none" strike="noStrike" kern="1200" baseline="0">
          <a:solidFill>
            <a:schemeClr val="tx1">
              <a:lumMod val="65000"/>
              <a:lumOff val="35000"/>
            </a:schemeClr>
          </a:solidFill>
          <a:latin typeface="+mn-lt"/>
          <a:ea typeface="+mn-ea"/>
          <a:cs typeface="+mn-cs"/>
        </a:defRPr>
      </a:pPr>
      <a:endParaRPr lang="nb-N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0.xml.rels><?xml version="1.0" encoding="UTF-8" standalone="yes"?>
<Relationships xmlns="http://schemas.openxmlformats.org/package/2006/relationships"><Relationship Id="rId1" Type="http://schemas.openxmlformats.org/officeDocument/2006/relationships/hyperlink" Target="#Hovedmeny!A1"/></Relationships>
</file>

<file path=xl/drawings/_rels/drawing11.xml.rels><?xml version="1.0" encoding="UTF-8" standalone="yes"?>
<Relationships xmlns="http://schemas.openxmlformats.org/package/2006/relationships"><Relationship Id="rId1" Type="http://schemas.openxmlformats.org/officeDocument/2006/relationships/hyperlink" Target="#Hovedmeny!A1"/></Relationships>
</file>

<file path=xl/drawings/_rels/drawing13.xml.rels><?xml version="1.0" encoding="UTF-8" standalone="yes"?>
<Relationships xmlns="http://schemas.openxmlformats.org/package/2006/relationships"><Relationship Id="rId3" Type="http://schemas.openxmlformats.org/officeDocument/2006/relationships/chart" Target="../charts/chart14.xml"/><Relationship Id="rId2" Type="http://schemas.openxmlformats.org/officeDocument/2006/relationships/chart" Target="../charts/chart13.xml"/><Relationship Id="rId1" Type="http://schemas.openxmlformats.org/officeDocument/2006/relationships/chart" Target="../charts/chart12.xml"/></Relationships>
</file>

<file path=xl/drawings/_rels/drawing7.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2</xdr:col>
      <xdr:colOff>309378</xdr:colOff>
      <xdr:row>19</xdr:row>
      <xdr:rowOff>9895</xdr:rowOff>
    </xdr:from>
    <xdr:to>
      <xdr:col>16</xdr:col>
      <xdr:colOff>309378</xdr:colOff>
      <xdr:row>57</xdr:row>
      <xdr:rowOff>121474</xdr:rowOff>
    </xdr:to>
    <xdr:grpSp>
      <xdr:nvGrpSpPr>
        <xdr:cNvPr id="6" name="Group 14">
          <a:extLst>
            <a:ext uri="{FF2B5EF4-FFF2-40B4-BE49-F238E27FC236}">
              <a16:creationId xmlns:a16="http://schemas.microsoft.com/office/drawing/2014/main" id="{07A4C9DA-512D-4C9E-A6AC-855513738AAC}"/>
            </a:ext>
            <a:ext uri="{147F2762-F138-4A5C-976F-8EAC2B608ADB}">
              <a16:predDERef xmlns:a16="http://schemas.microsoft.com/office/drawing/2014/main" pred="{C939D544-B18E-4053-DB1C-D11025A3FEE9}"/>
            </a:ext>
          </a:extLst>
        </xdr:cNvPr>
        <xdr:cNvGrpSpPr/>
      </xdr:nvGrpSpPr>
      <xdr:grpSpPr>
        <a:xfrm>
          <a:off x="1521651" y="3629395"/>
          <a:ext cx="8485909" cy="7350579"/>
          <a:chOff x="3800474" y="1676793"/>
          <a:chExt cx="9572625" cy="5676460"/>
        </a:xfrm>
        <a:solidFill>
          <a:srgbClr val="20207A"/>
        </a:solidFill>
      </xdr:grpSpPr>
      <xdr:sp macro="" textlink="">
        <xdr:nvSpPr>
          <xdr:cNvPr id="7" name="Rectangle 12">
            <a:extLst>
              <a:ext uri="{FF2B5EF4-FFF2-40B4-BE49-F238E27FC236}">
                <a16:creationId xmlns:a16="http://schemas.microsoft.com/office/drawing/2014/main" id="{6982B57E-3CCB-141A-379B-F0922102C43A}"/>
              </a:ext>
            </a:extLst>
          </xdr:cNvPr>
          <xdr:cNvSpPr/>
        </xdr:nvSpPr>
        <xdr:spPr>
          <a:xfrm>
            <a:off x="3800474" y="2343149"/>
            <a:ext cx="9572625" cy="5010104"/>
          </a:xfrm>
          <a:prstGeom prst="rect">
            <a:avLst/>
          </a:prstGeom>
          <a:solidFill>
            <a:schemeClr val="bg1"/>
          </a:solidFill>
          <a:ln w="19050">
            <a:solidFill>
              <a:srgbClr val="85A0BE"/>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360000" algn="l"/>
            <a:br>
              <a:rPr lang="nb-NO" sz="1200" b="1">
                <a:solidFill>
                  <a:srgbClr val="FEBF7D"/>
                </a:solidFill>
                <a:latin typeface="Arial" panose="020B0604020202020204" pitchFamily="34" charset="0"/>
                <a:cs typeface="Arial" panose="020B0604020202020204" pitchFamily="34" charset="0"/>
              </a:rPr>
            </a:br>
            <a:r>
              <a:rPr lang="nb-NO" sz="1400" b="1" baseline="0">
                <a:solidFill>
                  <a:schemeClr val="tx1"/>
                </a:solidFill>
                <a:latin typeface="Arial" panose="020B0604020202020204" pitchFamily="34" charset="0"/>
                <a:cs typeface="Arial" panose="020B0604020202020204" pitchFamily="34" charset="0"/>
              </a:rPr>
              <a:t>Om gevinstverktøyet</a:t>
            </a:r>
            <a:endParaRPr lang="nb-NO" sz="1200" b="1">
              <a:solidFill>
                <a:srgbClr val="FEBF7D"/>
              </a:solidFill>
              <a:latin typeface="Arial" panose="020B0604020202020204" pitchFamily="34" charset="0"/>
              <a:cs typeface="Arial" panose="020B0604020202020204" pitchFamily="34" charset="0"/>
            </a:endParaRPr>
          </a:p>
          <a:p>
            <a:pPr marL="360000" algn="l"/>
            <a:r>
              <a:rPr lang="nb-NO" sz="700">
                <a:solidFill>
                  <a:schemeClr val="tx1"/>
                </a:solidFill>
                <a:latin typeface="Arial" panose="020B0604020202020204" pitchFamily="34" charset="0"/>
                <a:cs typeface="Arial" panose="020B0604020202020204" pitchFamily="34" charset="0"/>
              </a:rPr>
              <a:t> </a:t>
            </a:r>
          </a:p>
          <a:p>
            <a:pPr marL="360000" algn="l"/>
            <a:r>
              <a:rPr lang="nb-NO" sz="1200">
                <a:solidFill>
                  <a:schemeClr val="tx1"/>
                </a:solidFill>
                <a:latin typeface="Arial" panose="020B0604020202020204" pitchFamily="34" charset="0"/>
                <a:cs typeface="Arial" panose="020B0604020202020204" pitchFamily="34" charset="0"/>
              </a:rPr>
              <a:t>Dette gevinstverktøyet er laget for å følge opp gevinster tilknyttet digital hjemmeoppfølging (DHO). Verktøyet er laget for å gjøre det enklere for helsepersonell og administrative ansatte å ha en strukturert tilnærming til arbeidet, og for å gi innsikt i hvorvidt DHO fører til forventede gevinster. Målet med verktøyet er å tilby et praktisk og lett</a:t>
            </a:r>
            <a:r>
              <a:rPr lang="nb-NO" sz="1200" baseline="0">
                <a:solidFill>
                  <a:schemeClr val="tx1"/>
                </a:solidFill>
                <a:latin typeface="Arial" panose="020B0604020202020204" pitchFamily="34" charset="0"/>
                <a:cs typeface="Arial" panose="020B0604020202020204" pitchFamily="34" charset="0"/>
              </a:rPr>
              <a:t> anvendelig</a:t>
            </a:r>
            <a:r>
              <a:rPr lang="nb-NO" sz="1200">
                <a:solidFill>
                  <a:schemeClr val="tx1"/>
                </a:solidFill>
                <a:latin typeface="Arial" panose="020B0604020202020204" pitchFamily="34" charset="0"/>
                <a:cs typeface="Arial" panose="020B0604020202020204" pitchFamily="34" charset="0"/>
              </a:rPr>
              <a:t> verktøy som bidrar til beslutningsstøtte i arbeidet med digital hjemmeoppfølging. </a:t>
            </a:r>
          </a:p>
          <a:p>
            <a:pPr marL="360000" algn="l"/>
            <a:endParaRPr lang="nb-NO" sz="1200">
              <a:solidFill>
                <a:schemeClr val="tx1"/>
              </a:solidFill>
              <a:latin typeface="Arial" panose="020B0604020202020204" pitchFamily="34" charset="0"/>
              <a:cs typeface="Arial" panose="020B0604020202020204" pitchFamily="34" charset="0"/>
            </a:endParaRPr>
          </a:p>
          <a:p>
            <a:pPr marL="360000" algn="l"/>
            <a:r>
              <a:rPr lang="nb-NO" sz="1200">
                <a:solidFill>
                  <a:schemeClr val="tx1"/>
                </a:solidFill>
                <a:latin typeface="Arial" panose="020B0604020202020204" pitchFamily="34" charset="0"/>
                <a:cs typeface="Arial" panose="020B0604020202020204" pitchFamily="34" charset="0"/>
              </a:rPr>
              <a:t>I verktøyet registreres alle brukerne som mottar DHO og deres forbruk av helsetjenester. Ved å måle forbruk over tid gis innsikt i hvorvidt DHO fører til en endring i brukernes forbruk av helsetjenester, og om dette leder til ønskede gevinster.</a:t>
            </a:r>
          </a:p>
          <a:p>
            <a:pPr marL="360000" algn="l"/>
            <a:endParaRPr lang="nb-NO" sz="1200">
              <a:solidFill>
                <a:schemeClr val="tx1"/>
              </a:solidFill>
              <a:latin typeface="Arial" panose="020B0604020202020204" pitchFamily="34" charset="0"/>
              <a:cs typeface="Arial" panose="020B0604020202020204" pitchFamily="34" charset="0"/>
            </a:endParaRPr>
          </a:p>
          <a:p>
            <a:pPr marL="360000" algn="l"/>
            <a:r>
              <a:rPr lang="nb-NO" sz="1200">
                <a:solidFill>
                  <a:schemeClr val="tx1"/>
                </a:solidFill>
                <a:latin typeface="Arial" panose="020B0604020202020204" pitchFamily="34" charset="0"/>
                <a:cs typeface="Arial" panose="020B0604020202020204" pitchFamily="34" charset="0"/>
              </a:rPr>
              <a:t>Verktøyet inneholder noe dummydata</a:t>
            </a:r>
            <a:r>
              <a:rPr lang="nb-NO" sz="1200" baseline="0">
                <a:solidFill>
                  <a:schemeClr val="tx1"/>
                </a:solidFill>
                <a:latin typeface="Arial" panose="020B0604020202020204" pitchFamily="34" charset="0"/>
                <a:cs typeface="Arial" panose="020B0604020202020204" pitchFamily="34" charset="0"/>
              </a:rPr>
              <a:t> for å eksemplifisere data som skal fylles inn. </a:t>
            </a:r>
            <a:endParaRPr lang="nb-NO" sz="1200">
              <a:solidFill>
                <a:schemeClr val="tx1"/>
              </a:solidFill>
              <a:latin typeface="Arial" panose="020B0604020202020204" pitchFamily="34" charset="0"/>
              <a:cs typeface="Arial" panose="020B0604020202020204" pitchFamily="34" charset="0"/>
            </a:endParaRPr>
          </a:p>
          <a:p>
            <a:pPr marL="360000" algn="l"/>
            <a:endParaRPr lang="nb-NO" sz="1200">
              <a:solidFill>
                <a:schemeClr val="tx1"/>
              </a:solidFill>
              <a:latin typeface="Arial" panose="020B0604020202020204" pitchFamily="34" charset="0"/>
              <a:cs typeface="Arial" panose="020B0604020202020204" pitchFamily="34" charset="0"/>
            </a:endParaRPr>
          </a:p>
          <a:p>
            <a:pPr marL="360000" algn="l"/>
            <a:endParaRPr lang="nb-NO" sz="1200">
              <a:solidFill>
                <a:schemeClr val="tx1"/>
              </a:solidFill>
              <a:latin typeface="Arial" panose="020B0604020202020204" pitchFamily="34" charset="0"/>
              <a:cs typeface="Arial" panose="020B0604020202020204" pitchFamily="34" charset="0"/>
            </a:endParaRPr>
          </a:p>
          <a:p>
            <a:pPr marL="360000" algn="l"/>
            <a:r>
              <a:rPr lang="nb-NO" sz="1400" b="1" baseline="0">
                <a:solidFill>
                  <a:schemeClr val="tx1"/>
                </a:solidFill>
                <a:latin typeface="Arial" panose="020B0604020202020204" pitchFamily="34" charset="0"/>
                <a:cs typeface="Arial" panose="020B0604020202020204" pitchFamily="34" charset="0"/>
              </a:rPr>
              <a:t>Dette verktøyet måler forbruk av:</a:t>
            </a:r>
          </a:p>
          <a:p>
            <a:pPr marL="360000" algn="l"/>
            <a:r>
              <a:rPr lang="nb-NO" sz="700" b="1" baseline="0">
                <a:solidFill>
                  <a:schemeClr val="tx1"/>
                </a:solidFill>
                <a:latin typeface="Arial" panose="020B0604020202020204" pitchFamily="34" charset="0"/>
                <a:cs typeface="Arial" panose="020B0604020202020204" pitchFamily="34" charset="0"/>
              </a:rPr>
              <a:t> </a:t>
            </a:r>
            <a:endParaRPr lang="nb-NO" sz="700" b="0">
              <a:solidFill>
                <a:sysClr val="windowText" lastClr="000000"/>
              </a:solidFill>
              <a:latin typeface="Arial" panose="020B0604020202020204" pitchFamily="34" charset="0"/>
              <a:cs typeface="Arial" panose="020B0604020202020204" pitchFamily="34" charset="0"/>
            </a:endParaRPr>
          </a:p>
          <a:p>
            <a:pPr marL="360000" lvl="3" indent="-285750" algn="l">
              <a:spcBef>
                <a:spcPts val="0"/>
              </a:spcBef>
              <a:buClr>
                <a:srgbClr val="FEBF7D"/>
              </a:buClr>
              <a:buFont typeface="Arial" panose="020B0604020202020204" pitchFamily="34" charset="0"/>
              <a:buChar char="•"/>
            </a:pPr>
            <a:r>
              <a:rPr lang="nb-NO" sz="1200" b="0">
                <a:solidFill>
                  <a:sysClr val="windowText" lastClr="000000"/>
                </a:solidFill>
                <a:latin typeface="Arial" panose="020B0604020202020204" pitchFamily="34" charset="0"/>
                <a:cs typeface="Arial" panose="020B0604020202020204" pitchFamily="34" charset="0"/>
              </a:rPr>
              <a:t>Antall besøk helsetjenester i hjemmet</a:t>
            </a:r>
          </a:p>
          <a:p>
            <a:pPr marL="360000" lvl="3" indent="-285750" algn="l">
              <a:spcBef>
                <a:spcPts val="0"/>
              </a:spcBef>
              <a:buClr>
                <a:srgbClr val="FEBF7D"/>
              </a:buClr>
              <a:buFont typeface="Arial" panose="020B0604020202020204" pitchFamily="34" charset="0"/>
              <a:buChar char="•"/>
            </a:pPr>
            <a:r>
              <a:rPr lang="nb-NO" sz="1200" b="0">
                <a:solidFill>
                  <a:sysClr val="windowText" lastClr="000000"/>
                </a:solidFill>
                <a:latin typeface="Arial" panose="020B0604020202020204" pitchFamily="34" charset="0"/>
                <a:cs typeface="Arial" panose="020B0604020202020204" pitchFamily="34" charset="0"/>
              </a:rPr>
              <a:t>Antall forbrukte minutter på helsetjenester i hjemmet</a:t>
            </a:r>
          </a:p>
          <a:p>
            <a:pPr marL="360000" lvl="3" indent="-285750" algn="l">
              <a:spcBef>
                <a:spcPts val="0"/>
              </a:spcBef>
              <a:buClr>
                <a:srgbClr val="FEBF7D"/>
              </a:buClr>
              <a:buFont typeface="Arial" panose="020B0604020202020204" pitchFamily="34" charset="0"/>
              <a:buChar char="•"/>
            </a:pPr>
            <a:r>
              <a:rPr lang="nb-NO" sz="1200" b="0">
                <a:solidFill>
                  <a:sysClr val="windowText" lastClr="000000"/>
                </a:solidFill>
                <a:latin typeface="Arial" panose="020B0604020202020204" pitchFamily="34" charset="0"/>
                <a:cs typeface="Arial" panose="020B0604020202020204" pitchFamily="34" charset="0"/>
              </a:rPr>
              <a:t>Antall døgn på kommunalt korttidsopphold</a:t>
            </a:r>
          </a:p>
          <a:p>
            <a:pPr marL="360000" lvl="3" indent="-285750" algn="l">
              <a:spcBef>
                <a:spcPts val="0"/>
              </a:spcBef>
              <a:buClr>
                <a:srgbClr val="FEBF7D"/>
              </a:buClr>
              <a:buFont typeface="Arial" panose="020B0604020202020204" pitchFamily="34" charset="0"/>
              <a:buChar char="•"/>
            </a:pPr>
            <a:r>
              <a:rPr lang="nb-NO" sz="1200" b="0">
                <a:solidFill>
                  <a:sysClr val="windowText" lastClr="000000"/>
                </a:solidFill>
                <a:latin typeface="Arial" panose="020B0604020202020204" pitchFamily="34" charset="0"/>
                <a:cs typeface="Arial" panose="020B0604020202020204" pitchFamily="34" charset="0"/>
              </a:rPr>
              <a:t>Antall døgn på sykehus</a:t>
            </a:r>
            <a:endParaRPr lang="nb-NO" sz="1200" baseline="0">
              <a:solidFill>
                <a:schemeClr val="tx1"/>
              </a:solidFill>
              <a:latin typeface="Arial" panose="020B0604020202020204" pitchFamily="34" charset="0"/>
              <a:cs typeface="Arial" panose="020B0604020202020204" pitchFamily="34" charset="0"/>
            </a:endParaRPr>
          </a:p>
          <a:p>
            <a:pPr marL="360000" algn="l"/>
            <a:endParaRPr lang="nb-NO" sz="1200">
              <a:solidFill>
                <a:schemeClr val="tx1"/>
              </a:solidFill>
              <a:latin typeface="Arial" panose="020B0604020202020204" pitchFamily="34" charset="0"/>
              <a:cs typeface="Arial" panose="020B0604020202020204" pitchFamily="34" charset="0"/>
            </a:endParaRPr>
          </a:p>
          <a:p>
            <a:pPr marL="360000" algn="l"/>
            <a:endParaRPr lang="nb-NO" sz="1400" b="1" baseline="0">
              <a:solidFill>
                <a:schemeClr val="tx1"/>
              </a:solidFill>
              <a:latin typeface="Arial" panose="020B0604020202020204" pitchFamily="34" charset="0"/>
              <a:cs typeface="Arial" panose="020B0604020202020204" pitchFamily="34" charset="0"/>
            </a:endParaRPr>
          </a:p>
          <a:p>
            <a:pPr marL="360000" algn="l"/>
            <a:r>
              <a:rPr lang="nb-NO" sz="1400" b="1" baseline="0">
                <a:solidFill>
                  <a:schemeClr val="tx1"/>
                </a:solidFill>
                <a:latin typeface="Arial" panose="020B0604020202020204" pitchFamily="34" charset="0"/>
                <a:cs typeface="Arial" panose="020B0604020202020204" pitchFamily="34" charset="0"/>
              </a:rPr>
              <a:t>Hvor lenge skal verktøyet brukes?</a:t>
            </a:r>
            <a:endParaRPr lang="nb-NO" sz="1400" b="1">
              <a:solidFill>
                <a:schemeClr val="tx1"/>
              </a:solidFill>
              <a:latin typeface="Arial" panose="020B0604020202020204" pitchFamily="34" charset="0"/>
              <a:cs typeface="Arial" panose="020B0604020202020204" pitchFamily="34" charset="0"/>
            </a:endParaRPr>
          </a:p>
          <a:p>
            <a:pPr marL="360000" algn="l"/>
            <a:r>
              <a:rPr lang="nb-NO" sz="700">
                <a:solidFill>
                  <a:schemeClr val="tx1"/>
                </a:solidFill>
                <a:latin typeface="Arial" panose="020B0604020202020204" pitchFamily="34" charset="0"/>
                <a:cs typeface="Arial" panose="020B0604020202020204" pitchFamily="34" charset="0"/>
              </a:rPr>
              <a:t> </a:t>
            </a:r>
          </a:p>
          <a:p>
            <a:pPr marL="360000" algn="l"/>
            <a:r>
              <a:rPr lang="nb-NO" sz="1200">
                <a:solidFill>
                  <a:schemeClr val="tx1"/>
                </a:solidFill>
                <a:latin typeface="Arial" panose="020B0604020202020204" pitchFamily="34" charset="0"/>
                <a:cs typeface="Arial" panose="020B0604020202020204" pitchFamily="34" charset="0"/>
              </a:rPr>
              <a:t>Hvor lenge verktøyet skal være i bruk er opp til hver enkelt prosjekt å avgjøre, men flere har brukt verktøyet under etablering av DHO for å få innsikt i hvorvidt tjenesten leder til ønskede gevinster</a:t>
            </a:r>
            <a:r>
              <a:rPr lang="nb-NO" sz="1200" baseline="0">
                <a:solidFill>
                  <a:schemeClr val="tx1"/>
                </a:solidFill>
                <a:latin typeface="Arial" panose="020B0604020202020204" pitchFamily="34" charset="0"/>
                <a:cs typeface="Arial" panose="020B0604020202020204" pitchFamily="34" charset="0"/>
              </a:rPr>
              <a:t> og har avsluttet bruken av verktøyet når DHO-tjenesten har gått over i drift.</a:t>
            </a:r>
            <a:r>
              <a:rPr lang="nb-NO" sz="1200">
                <a:solidFill>
                  <a:schemeClr val="tx1"/>
                </a:solidFill>
                <a:latin typeface="Arial" panose="020B0604020202020204" pitchFamily="34" charset="0"/>
                <a:cs typeface="Arial" panose="020B0604020202020204" pitchFamily="34" charset="0"/>
              </a:rPr>
              <a:t> </a:t>
            </a:r>
          </a:p>
          <a:p>
            <a:pPr marL="360000" algn="l"/>
            <a:endParaRPr lang="nb-NO" sz="1200">
              <a:solidFill>
                <a:schemeClr val="tx1"/>
              </a:solidFill>
              <a:latin typeface="Arial" panose="020B0604020202020204" pitchFamily="34" charset="0"/>
              <a:cs typeface="Arial" panose="020B0604020202020204" pitchFamily="34" charset="0"/>
            </a:endParaRPr>
          </a:p>
          <a:p>
            <a:pPr marL="360000" marR="0" lvl="0" indent="0" algn="l" defTabSz="914400" eaLnBrk="1" fontAlgn="auto" latinLnBrk="0" hangingPunct="1">
              <a:lnSpc>
                <a:spcPct val="100000"/>
              </a:lnSpc>
              <a:spcBef>
                <a:spcPts val="0"/>
              </a:spcBef>
              <a:spcAft>
                <a:spcPts val="0"/>
              </a:spcAft>
              <a:buClrTx/>
              <a:buSzTx/>
              <a:buFontTx/>
              <a:buNone/>
              <a:tabLst/>
              <a:defRPr/>
            </a:pPr>
            <a:endParaRPr lang="nb-NO" sz="1200" b="1" baseline="0">
              <a:solidFill>
                <a:schemeClr val="tx1"/>
              </a:solidFill>
              <a:latin typeface="Arial" panose="020B0604020202020204" pitchFamily="34" charset="0"/>
              <a:cs typeface="Arial" panose="020B0604020202020204" pitchFamily="34" charset="0"/>
            </a:endParaRPr>
          </a:p>
          <a:p>
            <a:pPr marL="360000" marR="0" lvl="0" indent="0" algn="l" defTabSz="914400" eaLnBrk="1" fontAlgn="auto" latinLnBrk="0" hangingPunct="1">
              <a:lnSpc>
                <a:spcPct val="100000"/>
              </a:lnSpc>
              <a:spcBef>
                <a:spcPts val="0"/>
              </a:spcBef>
              <a:spcAft>
                <a:spcPts val="0"/>
              </a:spcAft>
              <a:buClrTx/>
              <a:buSzTx/>
              <a:buFontTx/>
              <a:buNone/>
              <a:tabLst/>
              <a:defRPr/>
            </a:pPr>
            <a:r>
              <a:rPr lang="nb-NO" sz="1400" b="1" baseline="0">
                <a:solidFill>
                  <a:schemeClr val="tx1"/>
                </a:solidFill>
                <a:latin typeface="Arial" panose="020B0604020202020204" pitchFamily="34" charset="0"/>
                <a:cs typeface="Arial" panose="020B0604020202020204" pitchFamily="34" charset="0"/>
              </a:rPr>
              <a:t>Hvordan skal resultatene tolkes?</a:t>
            </a:r>
            <a:endParaRPr lang="nb-NO" sz="1400">
              <a:solidFill>
                <a:schemeClr val="tx1"/>
              </a:solidFill>
              <a:latin typeface="Arial" panose="020B0604020202020204" pitchFamily="34" charset="0"/>
              <a:cs typeface="Arial" panose="020B0604020202020204" pitchFamily="34" charset="0"/>
            </a:endParaRPr>
          </a:p>
          <a:p>
            <a:pPr marL="360000" algn="l"/>
            <a:r>
              <a:rPr lang="nb-NO" sz="700">
                <a:solidFill>
                  <a:schemeClr val="tx1"/>
                </a:solidFill>
                <a:latin typeface="Arial" panose="020B0604020202020204" pitchFamily="34" charset="0"/>
                <a:cs typeface="Arial" panose="020B0604020202020204" pitchFamily="34" charset="0"/>
              </a:rPr>
              <a:t> </a:t>
            </a:r>
          </a:p>
          <a:p>
            <a:pPr marL="360000" algn="l"/>
            <a:r>
              <a:rPr lang="nb-NO" sz="1200">
                <a:solidFill>
                  <a:schemeClr val="tx1"/>
                </a:solidFill>
                <a:latin typeface="Arial" panose="020B0604020202020204" pitchFamily="34" charset="0"/>
                <a:cs typeface="Arial" panose="020B0604020202020204" pitchFamily="34" charset="0"/>
              </a:rPr>
              <a:t>Det er </a:t>
            </a:r>
            <a:r>
              <a:rPr lang="nb-NO" sz="1200" baseline="0">
                <a:solidFill>
                  <a:schemeClr val="tx1"/>
                </a:solidFill>
                <a:latin typeface="Arial" panose="020B0604020202020204" pitchFamily="34" charset="0"/>
                <a:cs typeface="Arial" panose="020B0604020202020204" pitchFamily="34" charset="0"/>
              </a:rPr>
              <a:t>viktig å bemerke seg at gevinstverktøyet kun følger opp utvalgte kvantitative gevinster og at et prosjekt bør tar høyde for andre gevinster og kostnader i diskusjoner rundt konstadsfordeling og videreføring av DHO. Resultatet vil også avhenge av datakvalitet på tallene som fylles inn. Verktøyet gir dermed ikke nøyaktige og helhetlige gevinstoversikter, men gir en indikasjon på utvikling i gevinster og kostnader ved innføring av DHO. </a:t>
            </a:r>
          </a:p>
          <a:p>
            <a:pPr marL="360000" algn="l"/>
            <a:endParaRPr lang="nb-NO" sz="1200" baseline="0">
              <a:solidFill>
                <a:schemeClr val="tx1"/>
              </a:solidFill>
              <a:latin typeface="Arial" panose="020B0604020202020204" pitchFamily="34" charset="0"/>
              <a:cs typeface="Arial" panose="020B0604020202020204" pitchFamily="34" charset="0"/>
            </a:endParaRPr>
          </a:p>
          <a:p>
            <a:pPr marL="360000" algn="l"/>
            <a:endParaRPr lang="nb-NO" sz="1200" baseline="0">
              <a:solidFill>
                <a:schemeClr val="tx1"/>
              </a:solidFill>
              <a:latin typeface="Arial" panose="020B0604020202020204" pitchFamily="34" charset="0"/>
              <a:cs typeface="Arial" panose="020B0604020202020204" pitchFamily="34" charset="0"/>
            </a:endParaRPr>
          </a:p>
          <a:p>
            <a:pPr marL="360000" algn="l"/>
            <a:endParaRPr lang="nb-NO" sz="1200">
              <a:solidFill>
                <a:schemeClr val="tx1"/>
              </a:solidFill>
              <a:latin typeface="Arial" panose="020B0604020202020204" pitchFamily="34" charset="0"/>
              <a:cs typeface="Arial" panose="020B0604020202020204" pitchFamily="34" charset="0"/>
            </a:endParaRPr>
          </a:p>
          <a:p>
            <a:pPr algn="l"/>
            <a:br>
              <a:rPr lang="nb-NO" sz="1200">
                <a:solidFill>
                  <a:schemeClr val="tx1"/>
                </a:solidFill>
                <a:latin typeface="Arial" panose="020B0604020202020204" pitchFamily="34" charset="0"/>
                <a:cs typeface="Arial" panose="020B0604020202020204" pitchFamily="34" charset="0"/>
              </a:rPr>
            </a:br>
            <a:br>
              <a:rPr lang="nb-NO" sz="1200">
                <a:solidFill>
                  <a:schemeClr val="tx1"/>
                </a:solidFill>
                <a:latin typeface="Arial" panose="020B0604020202020204" pitchFamily="34" charset="0"/>
                <a:cs typeface="Arial" panose="020B0604020202020204" pitchFamily="34" charset="0"/>
              </a:rPr>
            </a:br>
            <a:br>
              <a:rPr lang="nb-NO" sz="1200">
                <a:solidFill>
                  <a:schemeClr val="tx1"/>
                </a:solidFill>
                <a:latin typeface="Arial" panose="020B0604020202020204" pitchFamily="34" charset="0"/>
                <a:cs typeface="Arial" panose="020B0604020202020204" pitchFamily="34" charset="0"/>
              </a:rPr>
            </a:br>
            <a:endParaRPr lang="nb-NO" sz="1200">
              <a:solidFill>
                <a:schemeClr val="tx1"/>
              </a:solidFill>
              <a:latin typeface="Arial" panose="020B0604020202020204" pitchFamily="34" charset="0"/>
              <a:cs typeface="Arial" panose="020B0604020202020204" pitchFamily="34" charset="0"/>
            </a:endParaRPr>
          </a:p>
        </xdr:txBody>
      </xdr:sp>
      <xdr:sp macro="" textlink="">
        <xdr:nvSpPr>
          <xdr:cNvPr id="8" name="Rectangle 13">
            <a:extLst>
              <a:ext uri="{FF2B5EF4-FFF2-40B4-BE49-F238E27FC236}">
                <a16:creationId xmlns:a16="http://schemas.microsoft.com/office/drawing/2014/main" id="{F630BD87-FEC3-C0A8-78A4-482104D1166A}"/>
              </a:ext>
            </a:extLst>
          </xdr:cNvPr>
          <xdr:cNvSpPr/>
        </xdr:nvSpPr>
        <xdr:spPr>
          <a:xfrm>
            <a:off x="3800474" y="1676793"/>
            <a:ext cx="9572625" cy="669364"/>
          </a:xfrm>
          <a:prstGeom prst="rect">
            <a:avLst/>
          </a:prstGeom>
          <a:solidFill>
            <a:srgbClr val="DDEBF7"/>
          </a:solidFill>
          <a:ln w="19050">
            <a:solidFill>
              <a:srgbClr val="85A0BE"/>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nb-NO" sz="1600" b="1">
                <a:solidFill>
                  <a:schemeClr val="tx1">
                    <a:lumMod val="85000"/>
                    <a:lumOff val="15000"/>
                  </a:schemeClr>
                </a:solidFill>
                <a:latin typeface="Arial" panose="020B0604020202020204" pitchFamily="34" charset="0"/>
                <a:cs typeface="Arial" panose="020B0604020202020204" pitchFamily="34" charset="0"/>
              </a:rPr>
              <a:t>Introduksjon</a:t>
            </a:r>
          </a:p>
        </xdr:txBody>
      </xdr:sp>
    </xdr:grpSp>
    <xdr:clientData/>
  </xdr:twoCellAnchor>
  <xdr:twoCellAnchor>
    <xdr:from>
      <xdr:col>2</xdr:col>
      <xdr:colOff>308018</xdr:colOff>
      <xdr:row>64</xdr:row>
      <xdr:rowOff>84734</xdr:rowOff>
    </xdr:from>
    <xdr:to>
      <xdr:col>16</xdr:col>
      <xdr:colOff>308018</xdr:colOff>
      <xdr:row>138</xdr:row>
      <xdr:rowOff>84734</xdr:rowOff>
    </xdr:to>
    <xdr:sp macro="" textlink="">
      <xdr:nvSpPr>
        <xdr:cNvPr id="9" name="Rectangle 12">
          <a:extLst>
            <a:ext uri="{FF2B5EF4-FFF2-40B4-BE49-F238E27FC236}">
              <a16:creationId xmlns:a16="http://schemas.microsoft.com/office/drawing/2014/main" id="{7A9D5A8B-3DA1-4718-A382-41F3DBA047BC}"/>
            </a:ext>
          </a:extLst>
        </xdr:cNvPr>
        <xdr:cNvSpPr/>
      </xdr:nvSpPr>
      <xdr:spPr>
        <a:xfrm>
          <a:off x="1520291" y="12276734"/>
          <a:ext cx="8485909" cy="14097000"/>
        </a:xfrm>
        <a:prstGeom prst="rect">
          <a:avLst/>
        </a:prstGeom>
        <a:solidFill>
          <a:schemeClr val="bg1"/>
        </a:solidFill>
        <a:ln w="19050">
          <a:solidFill>
            <a:srgbClr val="85A0BE"/>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188550" marR="0" lvl="0" indent="0" algn="l" defTabSz="914400" eaLnBrk="1" fontAlgn="auto" latinLnBrk="0" hangingPunct="1">
            <a:lnSpc>
              <a:spcPct val="100000"/>
            </a:lnSpc>
            <a:spcBef>
              <a:spcPts val="1200"/>
            </a:spcBef>
            <a:spcAft>
              <a:spcPts val="0"/>
            </a:spcAft>
            <a:buClr>
              <a:srgbClr val="FEBF7D"/>
            </a:buClr>
            <a:buSzTx/>
            <a:buFont typeface="Arial" panose="020B0604020202020204" pitchFamily="34" charset="0"/>
            <a:buNone/>
            <a:tabLst/>
            <a:defRPr/>
          </a:pPr>
          <a:br>
            <a:rPr lang="nb-NO" sz="1200" b="1">
              <a:solidFill>
                <a:srgbClr val="FEBF7D"/>
              </a:solidFill>
              <a:latin typeface="Arial" panose="020B0604020202020204" pitchFamily="34" charset="0"/>
              <a:cs typeface="Arial" panose="020B0604020202020204" pitchFamily="34" charset="0"/>
            </a:rPr>
          </a:br>
          <a:r>
            <a:rPr kumimoji="0" lang="nb-NO" sz="12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Hvilke regneark skal fylles ut?</a:t>
          </a:r>
        </a:p>
        <a:p>
          <a:pPr marL="188550" marR="0" lvl="0" indent="0" algn="l" defTabSz="914400" eaLnBrk="1" fontAlgn="auto" latinLnBrk="0" hangingPunct="1">
            <a:lnSpc>
              <a:spcPct val="100000"/>
            </a:lnSpc>
            <a:spcBef>
              <a:spcPts val="1200"/>
            </a:spcBef>
            <a:spcAft>
              <a:spcPts val="0"/>
            </a:spcAft>
            <a:buClr>
              <a:srgbClr val="FEBF7D"/>
            </a:buClr>
            <a:buSzTx/>
            <a:buFont typeface="Arial" panose="020B0604020202020204" pitchFamily="34" charset="0"/>
            <a:buNone/>
            <a:tabLst/>
            <a:defRPr/>
          </a:pPr>
          <a:r>
            <a:rPr kumimoji="0" lang="nb-NO" sz="12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Første gang verktøyet tas i bruk må følgende ark fylles ut:</a:t>
          </a:r>
        </a:p>
        <a:p>
          <a:pPr marL="817200" marR="0" lvl="2" indent="-171450" algn="l" defTabSz="914400" eaLnBrk="1" fontAlgn="auto" latinLnBrk="0" hangingPunct="1">
            <a:lnSpc>
              <a:spcPct val="100000"/>
            </a:lnSpc>
            <a:spcBef>
              <a:spcPts val="1200"/>
            </a:spcBef>
            <a:spcAft>
              <a:spcPts val="0"/>
            </a:spcAft>
            <a:buClr>
              <a:srgbClr val="FEBF7D"/>
            </a:buClr>
            <a:buSzTx/>
            <a:buFont typeface="Arial" panose="020B0604020202020204" pitchFamily="34" charset="0"/>
            <a:buChar char="•"/>
            <a:tabLst/>
            <a:defRPr/>
          </a:pPr>
          <a:r>
            <a:rPr kumimoji="0" lang="nb-NO" sz="12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02 Kostnader, lønn, utstyr etc</a:t>
          </a:r>
        </a:p>
        <a:p>
          <a:pPr marL="817200" marR="0" lvl="2" indent="-171450" algn="l" defTabSz="914400" eaLnBrk="1" fontAlgn="auto" latinLnBrk="0" hangingPunct="1">
            <a:lnSpc>
              <a:spcPct val="100000"/>
            </a:lnSpc>
            <a:spcBef>
              <a:spcPts val="1200"/>
            </a:spcBef>
            <a:spcAft>
              <a:spcPts val="0"/>
            </a:spcAft>
            <a:buClr>
              <a:srgbClr val="FEBF7D"/>
            </a:buClr>
            <a:buSzTx/>
            <a:buFont typeface="Arial" panose="020B0604020202020204" pitchFamily="34" charset="0"/>
            <a:buChar char="•"/>
            <a:tabLst/>
            <a:defRPr/>
          </a:pPr>
          <a:r>
            <a:rPr kumimoji="0" lang="nb-NO" sz="12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03 Kostnader DHO</a:t>
          </a:r>
        </a:p>
        <a:p>
          <a:pPr marL="188550" marR="0" lvl="0" indent="0" algn="l" defTabSz="914400" eaLnBrk="1" fontAlgn="auto" latinLnBrk="0" hangingPunct="1">
            <a:lnSpc>
              <a:spcPct val="100000"/>
            </a:lnSpc>
            <a:spcBef>
              <a:spcPts val="1200"/>
            </a:spcBef>
            <a:spcAft>
              <a:spcPts val="0"/>
            </a:spcAft>
            <a:buClr>
              <a:srgbClr val="FEBF7D"/>
            </a:buClr>
            <a:buSzTx/>
            <a:buFont typeface="Arial" panose="020B0604020202020204" pitchFamily="34" charset="0"/>
            <a:buNone/>
            <a:tabLst/>
            <a:defRPr/>
          </a:pPr>
          <a:r>
            <a:rPr kumimoji="0" lang="nb-NO" sz="12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Disse arkene må bare fylles ut én gang, men tallene som er fylt inn må vedlikeholdes ved behov, eksempelvis dersom det er noen endringer i kostnadsbildet eller teknologi.</a:t>
          </a:r>
        </a:p>
        <a:p>
          <a:pPr marL="188550" marR="0" lvl="0" indent="0" algn="l" defTabSz="914400" eaLnBrk="1" fontAlgn="auto" latinLnBrk="0" hangingPunct="1">
            <a:lnSpc>
              <a:spcPct val="100000"/>
            </a:lnSpc>
            <a:spcBef>
              <a:spcPts val="1200"/>
            </a:spcBef>
            <a:spcAft>
              <a:spcPts val="0"/>
            </a:spcAft>
            <a:buClr>
              <a:srgbClr val="FEBF7D"/>
            </a:buClr>
            <a:buSzTx/>
            <a:buFont typeface="Arial" panose="020B0604020202020204" pitchFamily="34" charset="0"/>
            <a:buNone/>
            <a:tabLst/>
            <a:defRPr/>
          </a:pPr>
          <a:br>
            <a:rPr kumimoji="0" lang="nb-NO" sz="12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br>
          <a:r>
            <a:rPr kumimoji="0" lang="nb-NO" sz="12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Følgende ark fylles ut kontinuerlig for å følge opp gevinster:</a:t>
          </a:r>
        </a:p>
        <a:p>
          <a:pPr marL="817200" marR="0" lvl="2" indent="-171450" algn="l" defTabSz="914400" eaLnBrk="1" fontAlgn="auto" latinLnBrk="0" hangingPunct="1">
            <a:lnSpc>
              <a:spcPct val="100000"/>
            </a:lnSpc>
            <a:spcBef>
              <a:spcPts val="1200"/>
            </a:spcBef>
            <a:spcAft>
              <a:spcPts val="0"/>
            </a:spcAft>
            <a:buClr>
              <a:srgbClr val="FEBF7D"/>
            </a:buClr>
            <a:buSzTx/>
            <a:buFont typeface="Arial" panose="020B0604020202020204" pitchFamily="34" charset="0"/>
            <a:buChar char="•"/>
            <a:tabLst/>
            <a:defRPr/>
          </a:pPr>
          <a:r>
            <a:rPr kumimoji="0" lang="nb-NO" sz="12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04 Brukerregistrering</a:t>
          </a:r>
        </a:p>
        <a:p>
          <a:pPr marL="817200" marR="0" lvl="2" indent="-171450" algn="l" defTabSz="914400" eaLnBrk="1" fontAlgn="auto" latinLnBrk="0" hangingPunct="1">
            <a:lnSpc>
              <a:spcPct val="100000"/>
            </a:lnSpc>
            <a:spcBef>
              <a:spcPts val="1200"/>
            </a:spcBef>
            <a:spcAft>
              <a:spcPts val="0"/>
            </a:spcAft>
            <a:buClr>
              <a:srgbClr val="FEBF7D"/>
            </a:buClr>
            <a:buSzTx/>
            <a:buFont typeface="Arial" panose="020B0604020202020204" pitchFamily="34" charset="0"/>
            <a:buChar char="•"/>
            <a:tabLst/>
            <a:defRPr/>
          </a:pPr>
          <a:r>
            <a:rPr kumimoji="0" lang="nb-NO" sz="12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05 Målinger</a:t>
          </a:r>
        </a:p>
        <a:p>
          <a:pPr marL="188550" marR="0" lvl="0" indent="0" algn="l" defTabSz="914400" eaLnBrk="1" fontAlgn="auto" latinLnBrk="0" hangingPunct="1">
            <a:lnSpc>
              <a:spcPct val="100000"/>
            </a:lnSpc>
            <a:spcBef>
              <a:spcPts val="1200"/>
            </a:spcBef>
            <a:spcAft>
              <a:spcPts val="0"/>
            </a:spcAft>
            <a:buClr>
              <a:srgbClr val="FEBF7D"/>
            </a:buClr>
            <a:buSzTx/>
            <a:buFont typeface="Arial" panose="020B0604020202020204" pitchFamily="34" charset="0"/>
            <a:buNone/>
            <a:tabLst/>
            <a:defRPr/>
          </a:pPr>
          <a:endParaRPr kumimoji="0" lang="nb-NO" sz="12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endParaRPr>
        </a:p>
        <a:p>
          <a:pPr marL="188550" marR="0" lvl="0" indent="0" algn="l" defTabSz="914400" eaLnBrk="1" fontAlgn="auto" latinLnBrk="0" hangingPunct="1">
            <a:lnSpc>
              <a:spcPct val="100000"/>
            </a:lnSpc>
            <a:spcBef>
              <a:spcPts val="1200"/>
            </a:spcBef>
            <a:spcAft>
              <a:spcPts val="0"/>
            </a:spcAft>
            <a:buClr>
              <a:srgbClr val="FEBF7D"/>
            </a:buClr>
            <a:buSzTx/>
            <a:buFont typeface="Arial" panose="020B0604020202020204" pitchFamily="34" charset="0"/>
            <a:buNone/>
            <a:tabLst/>
            <a:defRPr/>
          </a:pPr>
          <a:r>
            <a:rPr kumimoji="0" lang="nb-NO" sz="12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Følgende ark viser resultater av alle data som er fylt inn i verktøyet, og her skal dere ikke fylle inn data:</a:t>
          </a:r>
        </a:p>
        <a:p>
          <a:pPr marL="817200" marR="0" lvl="2" indent="-171450" algn="l" defTabSz="914400" eaLnBrk="1" fontAlgn="auto" latinLnBrk="0" hangingPunct="1">
            <a:lnSpc>
              <a:spcPct val="100000"/>
            </a:lnSpc>
            <a:spcBef>
              <a:spcPts val="1200"/>
            </a:spcBef>
            <a:spcAft>
              <a:spcPts val="0"/>
            </a:spcAft>
            <a:buClr>
              <a:srgbClr val="FEBF7D"/>
            </a:buClr>
            <a:buSzTx/>
            <a:buFont typeface="Arial" panose="020B0604020202020204" pitchFamily="34" charset="0"/>
            <a:buChar char="•"/>
            <a:tabLst/>
            <a:defRPr/>
          </a:pPr>
          <a:r>
            <a:rPr kumimoji="0" lang="nb-NO" sz="12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06 Resultater</a:t>
          </a:r>
        </a:p>
        <a:p>
          <a:pPr marL="817200" marR="0" lvl="2" indent="-171450" algn="l" defTabSz="914400" eaLnBrk="1" fontAlgn="auto" latinLnBrk="0" hangingPunct="1">
            <a:lnSpc>
              <a:spcPct val="100000"/>
            </a:lnSpc>
            <a:spcBef>
              <a:spcPts val="1200"/>
            </a:spcBef>
            <a:spcAft>
              <a:spcPts val="0"/>
            </a:spcAft>
            <a:buClr>
              <a:srgbClr val="FEBF7D"/>
            </a:buClr>
            <a:buSzTx/>
            <a:buFont typeface="Arial" panose="020B0604020202020204" pitchFamily="34" charset="0"/>
            <a:buChar char="•"/>
            <a:tabLst/>
            <a:defRPr/>
          </a:pPr>
          <a:r>
            <a:rPr kumimoji="0" lang="nb-NO" sz="12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07 Innsikt og nøkkeltall</a:t>
          </a:r>
        </a:p>
        <a:p>
          <a:pPr marL="188550" marR="0" lvl="0" indent="0" algn="l" defTabSz="914400" eaLnBrk="1" fontAlgn="auto" latinLnBrk="0" hangingPunct="1">
            <a:lnSpc>
              <a:spcPct val="100000"/>
            </a:lnSpc>
            <a:spcBef>
              <a:spcPts val="1200"/>
            </a:spcBef>
            <a:spcAft>
              <a:spcPts val="0"/>
            </a:spcAft>
            <a:buClr>
              <a:srgbClr val="FEBF7D"/>
            </a:buClr>
            <a:buSzTx/>
            <a:buFont typeface="Arial" panose="020B0604020202020204" pitchFamily="34" charset="0"/>
            <a:buNone/>
            <a:tabLst/>
            <a:defRPr/>
          </a:pPr>
          <a:endParaRPr kumimoji="0" lang="nb-NO" sz="12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endParaRPr>
        </a:p>
        <a:p>
          <a:pPr marL="188550" marR="0" lvl="0" indent="0" algn="l" defTabSz="914400" eaLnBrk="1" fontAlgn="auto" latinLnBrk="0" hangingPunct="1">
            <a:lnSpc>
              <a:spcPct val="100000"/>
            </a:lnSpc>
            <a:spcBef>
              <a:spcPts val="1200"/>
            </a:spcBef>
            <a:spcAft>
              <a:spcPts val="0"/>
            </a:spcAft>
            <a:buClr>
              <a:srgbClr val="FEBF7D"/>
            </a:buClr>
            <a:buSzTx/>
            <a:buFont typeface="Arial" panose="020B0604020202020204" pitchFamily="34" charset="0"/>
            <a:buNone/>
            <a:tabLst/>
            <a:defRPr/>
          </a:pPr>
          <a:br>
            <a:rPr kumimoji="0" lang="nb-NO" sz="12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br>
          <a:r>
            <a:rPr kumimoji="0" lang="nb-NO" sz="12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Hvilke felt i regnearkene skal fylles ut?</a:t>
          </a:r>
        </a:p>
        <a:p>
          <a:pPr marL="817200" marR="0" lvl="2" indent="-171450" algn="l" defTabSz="914400" eaLnBrk="1" fontAlgn="auto" latinLnBrk="0" hangingPunct="1">
            <a:lnSpc>
              <a:spcPct val="100000"/>
            </a:lnSpc>
            <a:spcBef>
              <a:spcPts val="1200"/>
            </a:spcBef>
            <a:spcAft>
              <a:spcPts val="0"/>
            </a:spcAft>
            <a:buClr>
              <a:srgbClr val="FEBF7D"/>
            </a:buClr>
            <a:buSzTx/>
            <a:buFont typeface="Arial" panose="020B0604020202020204" pitchFamily="34" charset="0"/>
            <a:buChar char="•"/>
            <a:tabLst/>
            <a:defRPr/>
          </a:pPr>
          <a:r>
            <a:rPr kumimoji="0" lang="nb-NO" sz="12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Gule celler - Alle felter som kan fylles ut er gule. Det vil variere noe fra prosjekt til prosjekt hvilke som bør fylles ut.</a:t>
          </a:r>
        </a:p>
        <a:p>
          <a:pPr marL="817200" marR="0" lvl="2" indent="-171450" algn="l" defTabSz="914400" eaLnBrk="1" fontAlgn="auto" latinLnBrk="0" hangingPunct="1">
            <a:lnSpc>
              <a:spcPct val="100000"/>
            </a:lnSpc>
            <a:spcBef>
              <a:spcPts val="1200"/>
            </a:spcBef>
            <a:spcAft>
              <a:spcPts val="0"/>
            </a:spcAft>
            <a:buClr>
              <a:srgbClr val="FEBF7D"/>
            </a:buClr>
            <a:buSzTx/>
            <a:buFont typeface="Arial" panose="020B0604020202020204" pitchFamily="34" charset="0"/>
            <a:buChar char="•"/>
            <a:tabLst/>
            <a:defRPr/>
          </a:pPr>
          <a:r>
            <a:rPr kumimoji="0" lang="nb-NO" sz="1200" b="0" i="0" u="sng" strike="noStrike" kern="0" cap="none" spc="0" normalizeH="0" baseline="0" noProof="0">
              <a:ln>
                <a:noFill/>
              </a:ln>
              <a:solidFill>
                <a:srgbClr val="C00000"/>
              </a:solidFill>
              <a:effectLst/>
              <a:uLnTx/>
              <a:uFillTx/>
              <a:latin typeface="Arial" panose="020B0604020202020204" pitchFamily="34" charset="0"/>
              <a:ea typeface="+mn-ea"/>
              <a:cs typeface="Arial" panose="020B0604020202020204" pitchFamily="34" charset="0"/>
            </a:rPr>
            <a:t>Felt med oransje piler er obligatoriske</a:t>
          </a:r>
          <a:r>
            <a:rPr kumimoji="0" lang="nb-NO" sz="12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 - Disse </a:t>
          </a:r>
          <a:r>
            <a:rPr kumimoji="0" lang="nb-NO" sz="12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må </a:t>
          </a:r>
          <a:r>
            <a:rPr kumimoji="0" lang="nb-NO" sz="12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fylles ut for at beregningene skal bli riktige.</a:t>
          </a:r>
        </a:p>
        <a:p>
          <a:pPr marL="817200" marR="0" lvl="2" indent="-171450" algn="l" defTabSz="914400" eaLnBrk="1" fontAlgn="auto" latinLnBrk="0" hangingPunct="1">
            <a:lnSpc>
              <a:spcPct val="100000"/>
            </a:lnSpc>
            <a:spcBef>
              <a:spcPts val="1200"/>
            </a:spcBef>
            <a:spcAft>
              <a:spcPts val="0"/>
            </a:spcAft>
            <a:buClr>
              <a:srgbClr val="FEBF7D"/>
            </a:buClr>
            <a:buSzTx/>
            <a:buFont typeface="Arial" panose="020B0604020202020204" pitchFamily="34" charset="0"/>
            <a:buChar char="•"/>
            <a:tabLst/>
            <a:defRPr/>
          </a:pPr>
          <a:r>
            <a:rPr kumimoji="0" lang="nb-NO" sz="12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Hvite celler skal ikke fylles ut. Disse er låst for å gjøre registreringen brukervennlig og redusere feil.</a:t>
          </a:r>
        </a:p>
        <a:p>
          <a:pPr marL="188550" marR="0" lvl="0" indent="0" algn="l" defTabSz="914400" eaLnBrk="1" fontAlgn="auto" latinLnBrk="0" hangingPunct="1">
            <a:lnSpc>
              <a:spcPct val="100000"/>
            </a:lnSpc>
            <a:spcBef>
              <a:spcPts val="1200"/>
            </a:spcBef>
            <a:spcAft>
              <a:spcPts val="0"/>
            </a:spcAft>
            <a:buClr>
              <a:srgbClr val="FEBF7D"/>
            </a:buClr>
            <a:buSzTx/>
            <a:buFont typeface="Arial" panose="020B0604020202020204" pitchFamily="34" charset="0"/>
            <a:buNone/>
            <a:tabLst/>
            <a:defRPr/>
          </a:pPr>
          <a:endParaRPr kumimoji="0" lang="nb-NO" sz="12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endParaRPr>
        </a:p>
        <a:p>
          <a:pPr marL="188550" marR="0" lvl="0" indent="0" algn="l" defTabSz="914400" eaLnBrk="1" fontAlgn="auto" latinLnBrk="0" hangingPunct="1">
            <a:lnSpc>
              <a:spcPct val="100000"/>
            </a:lnSpc>
            <a:spcBef>
              <a:spcPts val="1200"/>
            </a:spcBef>
            <a:spcAft>
              <a:spcPts val="0"/>
            </a:spcAft>
            <a:buClr>
              <a:srgbClr val="FEBF7D"/>
            </a:buClr>
            <a:buSzTx/>
            <a:buFont typeface="Arial" panose="020B0604020202020204" pitchFamily="34" charset="0"/>
            <a:buNone/>
            <a:tabLst/>
            <a:defRPr/>
          </a:pPr>
          <a:r>
            <a:rPr kumimoji="0" lang="nb-NO" sz="12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Hvordan finne tall?</a:t>
          </a:r>
        </a:p>
        <a:p>
          <a:pPr marL="188550" marR="0" lvl="0" indent="0" algn="l" defTabSz="914400" eaLnBrk="1" fontAlgn="auto" latinLnBrk="0" hangingPunct="1">
            <a:lnSpc>
              <a:spcPct val="100000"/>
            </a:lnSpc>
            <a:spcBef>
              <a:spcPts val="1200"/>
            </a:spcBef>
            <a:spcAft>
              <a:spcPts val="0"/>
            </a:spcAft>
            <a:buClr>
              <a:srgbClr val="FEBF7D"/>
            </a:buClr>
            <a:buSzTx/>
            <a:buFont typeface="Arial" panose="020B0604020202020204" pitchFamily="34" charset="0"/>
            <a:buNone/>
            <a:tabLst/>
            <a:defRPr/>
          </a:pPr>
          <a:r>
            <a:rPr kumimoji="0" lang="nb-NO" sz="12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Det kan i noen tilfeller være utfordrende å finne tall på de ulike feltene som skal fylles inn. I verktøyet ligger det noe tekstforkaringer til hvordan man kan finne disse tallene. Tallene bør være så nøyaktige som mulig, samtidig må ikke utfordringer med å finne eksakte tall hindre at verktøyet tas i bruk. For flere tips kan du ta en titt i tilhørende veileder.</a:t>
          </a:r>
          <a:endParaRPr kumimoji="0" lang="nb-NO" sz="12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endParaRPr>
        </a:p>
        <a:p>
          <a:pPr marL="188550" marR="0" lvl="0" indent="0" algn="l" defTabSz="914400" eaLnBrk="1" fontAlgn="auto" latinLnBrk="0" hangingPunct="1">
            <a:lnSpc>
              <a:spcPct val="100000"/>
            </a:lnSpc>
            <a:spcBef>
              <a:spcPts val="1200"/>
            </a:spcBef>
            <a:spcAft>
              <a:spcPts val="0"/>
            </a:spcAft>
            <a:buClr>
              <a:srgbClr val="FEBF7D"/>
            </a:buClr>
            <a:buSzTx/>
            <a:buFont typeface="Arial" panose="020B0604020202020204" pitchFamily="34" charset="0"/>
            <a:buNone/>
            <a:tabLst/>
            <a:defRPr/>
          </a:pPr>
          <a:endParaRPr kumimoji="0" lang="nb-NO" sz="12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endParaRPr>
        </a:p>
        <a:p>
          <a:pPr marL="188550" marR="0" lvl="0" indent="0" algn="l" defTabSz="914400" eaLnBrk="1" fontAlgn="auto" latinLnBrk="0" hangingPunct="1">
            <a:lnSpc>
              <a:spcPct val="100000"/>
            </a:lnSpc>
            <a:spcBef>
              <a:spcPts val="1200"/>
            </a:spcBef>
            <a:spcAft>
              <a:spcPts val="0"/>
            </a:spcAft>
            <a:buClr>
              <a:srgbClr val="FEBF7D"/>
            </a:buClr>
            <a:buSzTx/>
            <a:buFont typeface="Arial" panose="020B0604020202020204" pitchFamily="34" charset="0"/>
            <a:buNone/>
            <a:tabLst/>
            <a:defRPr/>
          </a:pPr>
          <a:r>
            <a:rPr kumimoji="0" lang="nb-NO" sz="12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Hvem gjør hva?</a:t>
          </a:r>
        </a:p>
        <a:p>
          <a:pPr marL="188550" marR="0" lvl="0" indent="0" algn="l" defTabSz="914400" eaLnBrk="1" fontAlgn="auto" latinLnBrk="0" hangingPunct="1">
            <a:lnSpc>
              <a:spcPct val="100000"/>
            </a:lnSpc>
            <a:spcBef>
              <a:spcPts val="1200"/>
            </a:spcBef>
            <a:spcAft>
              <a:spcPts val="0"/>
            </a:spcAft>
            <a:buClr>
              <a:srgbClr val="FEBF7D"/>
            </a:buClr>
            <a:buSzTx/>
            <a:buFont typeface="Arial" panose="020B0604020202020204" pitchFamily="34" charset="0"/>
            <a:buNone/>
            <a:tabLst/>
            <a:defRPr/>
          </a:pPr>
          <a:r>
            <a:rPr kumimoji="0" lang="nb-NO" sz="12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Hvert prosjekt bør ha en gevinstansvarlig som har ansvaret for selve gevinstverktøyet og eventuelt delegere oppgaver. Gevinstansvarlig setter opp verktøyet første gang med tall fra økonomiavdelingen, IT-avdelingen med flere og registrerer data fra helsepersonell ute i tjenesten. Gevinstansvarlig og/eller prosjektleder følger utviklingen og bruker resultatene i møter og rapportering. </a:t>
          </a:r>
          <a:endParaRPr kumimoji="0" lang="nb-NO" sz="12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endParaRPr>
        </a:p>
        <a:p>
          <a:pPr marL="188550" marR="0" lvl="0" indent="0" algn="l" defTabSz="914400" eaLnBrk="1" fontAlgn="auto" latinLnBrk="0" hangingPunct="1">
            <a:lnSpc>
              <a:spcPct val="100000"/>
            </a:lnSpc>
            <a:spcBef>
              <a:spcPts val="1200"/>
            </a:spcBef>
            <a:spcAft>
              <a:spcPts val="0"/>
            </a:spcAft>
            <a:buClr>
              <a:srgbClr val="FEBF7D"/>
            </a:buClr>
            <a:buSzTx/>
            <a:buFont typeface="Arial" panose="020B0604020202020204" pitchFamily="34" charset="0"/>
            <a:buNone/>
            <a:tabLst/>
            <a:defRPr/>
          </a:pPr>
          <a:endParaRPr kumimoji="0" lang="nb-NO" sz="12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endParaRPr>
        </a:p>
        <a:p>
          <a:pPr marL="188550" marR="0" lvl="0" indent="0" algn="l" defTabSz="914400" eaLnBrk="1" fontAlgn="auto" latinLnBrk="0" hangingPunct="1">
            <a:lnSpc>
              <a:spcPct val="100000"/>
            </a:lnSpc>
            <a:spcBef>
              <a:spcPts val="1200"/>
            </a:spcBef>
            <a:spcAft>
              <a:spcPts val="0"/>
            </a:spcAft>
            <a:buClr>
              <a:srgbClr val="FEBF7D"/>
            </a:buClr>
            <a:buSzTx/>
            <a:buFont typeface="Arial" panose="020B0604020202020204" pitchFamily="34" charset="0"/>
            <a:buNone/>
            <a:tabLst/>
            <a:defRPr/>
          </a:pPr>
          <a:r>
            <a:rPr kumimoji="0" lang="nb-NO" sz="12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Viktige avklaringer før verktøyet tas i bruk</a:t>
          </a:r>
        </a:p>
        <a:p>
          <a:pPr marL="188550" marR="0" lvl="0" indent="0" algn="l" defTabSz="914400" eaLnBrk="1" fontAlgn="auto" latinLnBrk="0" hangingPunct="1">
            <a:lnSpc>
              <a:spcPct val="100000"/>
            </a:lnSpc>
            <a:spcBef>
              <a:spcPts val="1200"/>
            </a:spcBef>
            <a:spcAft>
              <a:spcPts val="0"/>
            </a:spcAft>
            <a:buClr>
              <a:srgbClr val="FEBF7D"/>
            </a:buClr>
            <a:buSzTx/>
            <a:buFont typeface="Arial" panose="020B0604020202020204" pitchFamily="34" charset="0"/>
            <a:buNone/>
            <a:tabLst/>
            <a:defRPr/>
          </a:pPr>
          <a:r>
            <a:rPr kumimoji="0" lang="nb-NO" sz="12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Før verktøyet tas i bruk er det viktig å jobbe med forankring og kommunikasjon med interessentene i arbeidet, spesielt ledelsen. Ved samhandling mellom kommune og sykehus kan det være hensiktsmessig å sikre en felles forståelse av hvordan gevinstverktøyet skal anvendes.</a:t>
          </a:r>
          <a:br>
            <a:rPr kumimoji="0" lang="nb-NO" sz="12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br>
          <a:br>
            <a:rPr kumimoji="0" lang="nb-NO" sz="12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br>
          <a:r>
            <a:rPr kumimoji="0" lang="nb-NO" sz="12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Verktøyet beregner gevinster ved å sammenligne mot nullpunktsmåling. Prosjektet må derfor avgjøre hvordan nårnullpunktsmålingene for brukerne skal gjøres. Mange kommuner har valgt å legge opp til at</a:t>
          </a:r>
          <a:r>
            <a:rPr kumimoji="0" lang="en-US" sz="12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 nullpunktmålinger baseres på et gjennomsnitt over de siste 3 månedene. Prosjektene innhenter vanligvis data direkte fra pasientene og når man bruker for lange tidsintervaller, for eksempel 12 måneder, øker risikoen for feilinformasjon, noe som kan svekke gyldigheten til tallene. Samtidig kan for korte intervaller, som én måned, i for stor grad bli et tilfeldig øyeblikksbilde. </a:t>
          </a:r>
        </a:p>
        <a:p>
          <a:pPr marL="188550" marR="0" lvl="0" indent="0" algn="l" defTabSz="914400" eaLnBrk="1" fontAlgn="auto" latinLnBrk="0" hangingPunct="1">
            <a:lnSpc>
              <a:spcPct val="100000"/>
            </a:lnSpc>
            <a:spcBef>
              <a:spcPts val="1200"/>
            </a:spcBef>
            <a:spcAft>
              <a:spcPts val="0"/>
            </a:spcAft>
            <a:buClr>
              <a:srgbClr val="FEBF7D"/>
            </a:buClr>
            <a:buSzTx/>
            <a:buFont typeface="Arial" panose="020B0604020202020204" pitchFamily="34" charset="0"/>
            <a:buNone/>
            <a:tabLst/>
            <a:defRPr/>
          </a:pPr>
          <a:r>
            <a:rPr kumimoji="0" lang="nb-NO" sz="12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I tillegg må prosjektet avgjøre måleintervall, altså hvor mange måneder det skal gå mellom hver måling. Mange prosjekter har valgt måleintervall på 3 måneder. Settes måleintervallet høyt, f.eks 6 mnd, opplever mange at det skjer store endringer i sykdomsforløpet mellom hver måling. Settes måleintervallet lavt, f.eks hver måned, opplever mange jobben med registrering som unødvendig tidkrevende. Begge disse tallene fylles inn i regnearket "05 Målinger".</a:t>
          </a:r>
          <a:endParaRPr kumimoji="0" lang="nb-NO" sz="1200" b="0" i="0" u="none" strike="noStrike" kern="0" cap="none" spc="0" normalizeH="0" baseline="0" noProof="0">
            <a:ln>
              <a:noFill/>
            </a:ln>
            <a:solidFill>
              <a:prstClr val="white"/>
            </a:solidFill>
            <a:effectLst/>
            <a:uLnTx/>
            <a:uFillTx/>
            <a:latin typeface="+mn-lt"/>
            <a:ea typeface="+mn-ea"/>
            <a:cs typeface="+mn-cs"/>
          </a:endParaRPr>
        </a:p>
        <a:p>
          <a:pPr marL="188550" marR="0" lvl="0" indent="0" algn="l" defTabSz="914400" eaLnBrk="1" fontAlgn="auto" latinLnBrk="0" hangingPunct="1">
            <a:lnSpc>
              <a:spcPct val="100000"/>
            </a:lnSpc>
            <a:spcBef>
              <a:spcPts val="1200"/>
            </a:spcBef>
            <a:spcAft>
              <a:spcPts val="0"/>
            </a:spcAft>
            <a:buClr>
              <a:srgbClr val="FEBF7D"/>
            </a:buClr>
            <a:buSzTx/>
            <a:buFont typeface="Arial" panose="020B0604020202020204" pitchFamily="34" charset="0"/>
            <a:buNone/>
            <a:tabLst/>
            <a:defRPr/>
          </a:pPr>
          <a:r>
            <a:rPr kumimoji="0" lang="nb-NO" sz="12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Flere spørsmål knyttet til dette punktet? Sjekk ut tilhørende veileder for bruk av gevinstverktøyet.</a:t>
          </a:r>
          <a:br>
            <a:rPr kumimoji="0" lang="nb-NO" sz="12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br>
          <a:br>
            <a:rPr kumimoji="0" lang="nb-NO" sz="12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br>
          <a:r>
            <a:rPr kumimoji="0" lang="nb-NO" sz="12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______________________________________________________________________________________________</a:t>
          </a:r>
          <a:br>
            <a:rPr kumimoji="0" lang="nb-NO" sz="12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br>
          <a:endParaRPr kumimoji="0" lang="nb-NO" sz="12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endParaRPr>
        </a:p>
        <a:p>
          <a:pPr marL="188550" marR="0" lvl="0" indent="0" algn="l" defTabSz="914400" eaLnBrk="1" fontAlgn="auto" latinLnBrk="0" hangingPunct="1">
            <a:lnSpc>
              <a:spcPct val="100000"/>
            </a:lnSpc>
            <a:spcBef>
              <a:spcPts val="1200"/>
            </a:spcBef>
            <a:spcAft>
              <a:spcPts val="0"/>
            </a:spcAft>
            <a:buClr>
              <a:srgbClr val="FEBF7D"/>
            </a:buClr>
            <a:buSzTx/>
            <a:buFont typeface="Arial" panose="020B0604020202020204" pitchFamily="34" charset="0"/>
            <a:buNone/>
            <a:tabLst/>
            <a:defRPr/>
          </a:pPr>
          <a:br>
            <a:rPr kumimoji="0" lang="nb-NO" sz="12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br>
          <a:r>
            <a:rPr kumimoji="0" lang="nb-NO" sz="12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Har du oppdaget en feil i verktøyet eller vil gi oss en tilbakemelding? </a:t>
          </a:r>
          <a:r>
            <a:rPr kumimoji="0" lang="nb-NO" sz="12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Send oss en e-post </a:t>
          </a:r>
          <a:r>
            <a:rPr kumimoji="0" lang="nb-NO" sz="1200" b="0" i="0" u="sng"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post@innomed.no</a:t>
          </a:r>
          <a:br>
            <a:rPr kumimoji="0" lang="nb-NO" sz="1200" b="0" i="0" u="sng"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br>
          <a:endParaRPr kumimoji="0" lang="nb-NO" sz="1200" b="0" i="0" u="sng"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endParaRPr>
        </a:p>
        <a:p>
          <a:pPr marL="360000" algn="l"/>
          <a:endParaRPr lang="nb-NO" sz="1200" baseline="0">
            <a:solidFill>
              <a:schemeClr val="tx1"/>
            </a:solidFill>
            <a:latin typeface="Arial" panose="020B0604020202020204" pitchFamily="34" charset="0"/>
            <a:cs typeface="Arial" panose="020B0604020202020204" pitchFamily="34" charset="0"/>
          </a:endParaRPr>
        </a:p>
        <a:p>
          <a:pPr marL="360000" algn="l"/>
          <a:endParaRPr lang="nb-NO" sz="1200" baseline="0">
            <a:solidFill>
              <a:schemeClr val="tx1"/>
            </a:solidFill>
            <a:latin typeface="Arial" panose="020B0604020202020204" pitchFamily="34" charset="0"/>
            <a:cs typeface="Arial" panose="020B0604020202020204" pitchFamily="34" charset="0"/>
          </a:endParaRPr>
        </a:p>
        <a:p>
          <a:pPr marL="360000" algn="l"/>
          <a:endParaRPr lang="nb-NO" sz="1200">
            <a:solidFill>
              <a:schemeClr val="tx1"/>
            </a:solidFill>
            <a:latin typeface="Arial" panose="020B0604020202020204" pitchFamily="34" charset="0"/>
            <a:cs typeface="Arial" panose="020B0604020202020204" pitchFamily="34" charset="0"/>
          </a:endParaRPr>
        </a:p>
        <a:p>
          <a:pPr algn="l"/>
          <a:br>
            <a:rPr lang="nb-NO" sz="1200">
              <a:solidFill>
                <a:schemeClr val="tx1"/>
              </a:solidFill>
              <a:latin typeface="Arial" panose="020B0604020202020204" pitchFamily="34" charset="0"/>
              <a:cs typeface="Arial" panose="020B0604020202020204" pitchFamily="34" charset="0"/>
            </a:rPr>
          </a:br>
          <a:br>
            <a:rPr lang="nb-NO" sz="1200">
              <a:solidFill>
                <a:schemeClr val="tx1"/>
              </a:solidFill>
              <a:latin typeface="Arial" panose="020B0604020202020204" pitchFamily="34" charset="0"/>
              <a:cs typeface="Arial" panose="020B0604020202020204" pitchFamily="34" charset="0"/>
            </a:rPr>
          </a:br>
          <a:br>
            <a:rPr lang="nb-NO" sz="1200">
              <a:solidFill>
                <a:schemeClr val="tx1"/>
              </a:solidFill>
              <a:latin typeface="Arial" panose="020B0604020202020204" pitchFamily="34" charset="0"/>
              <a:cs typeface="Arial" panose="020B0604020202020204" pitchFamily="34" charset="0"/>
            </a:rPr>
          </a:br>
          <a:endParaRPr lang="nb-NO" sz="1200">
            <a:solidFill>
              <a:schemeClr val="tx1"/>
            </a:solidFill>
            <a:latin typeface="Arial" panose="020B0604020202020204" pitchFamily="34" charset="0"/>
            <a:cs typeface="Arial" panose="020B0604020202020204" pitchFamily="34" charset="0"/>
          </a:endParaRPr>
        </a:p>
      </xdr:txBody>
    </xdr:sp>
    <xdr:clientData/>
  </xdr:twoCellAnchor>
  <xdr:twoCellAnchor>
    <xdr:from>
      <xdr:col>2</xdr:col>
      <xdr:colOff>308017</xdr:colOff>
      <xdr:row>59</xdr:row>
      <xdr:rowOff>30306</xdr:rowOff>
    </xdr:from>
    <xdr:to>
      <xdr:col>16</xdr:col>
      <xdr:colOff>321624</xdr:colOff>
      <xdr:row>64</xdr:row>
      <xdr:rowOff>65768</xdr:rowOff>
    </xdr:to>
    <xdr:sp macro="" textlink="">
      <xdr:nvSpPr>
        <xdr:cNvPr id="10" name="Rectangle 23">
          <a:extLst>
            <a:ext uri="{FF2B5EF4-FFF2-40B4-BE49-F238E27FC236}">
              <a16:creationId xmlns:a16="http://schemas.microsoft.com/office/drawing/2014/main" id="{802E8CF2-5617-4B08-A133-2B56F4C942CB}"/>
            </a:ext>
          </a:extLst>
        </xdr:cNvPr>
        <xdr:cNvSpPr/>
      </xdr:nvSpPr>
      <xdr:spPr>
        <a:xfrm>
          <a:off x="1520290" y="11269806"/>
          <a:ext cx="8499516" cy="987962"/>
        </a:xfrm>
        <a:prstGeom prst="rect">
          <a:avLst/>
        </a:prstGeom>
        <a:solidFill>
          <a:srgbClr val="DDEBF7"/>
        </a:solidFill>
        <a:ln w="19050">
          <a:solidFill>
            <a:srgbClr val="85A0BE"/>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nb-NO" sz="1600" b="1">
              <a:solidFill>
                <a:schemeClr val="tx1">
                  <a:lumMod val="85000"/>
                  <a:lumOff val="15000"/>
                </a:schemeClr>
              </a:solidFill>
              <a:latin typeface="Arial" panose="020B0604020202020204" pitchFamily="34" charset="0"/>
              <a:cs typeface="Arial" panose="020B0604020202020204" pitchFamily="34" charset="0"/>
            </a:rPr>
            <a:t>Hvordan bruke verktøyet</a:t>
          </a:r>
        </a:p>
      </xdr:txBody>
    </xdr:sp>
    <xdr:clientData/>
  </xdr:twoCellAnchor>
  <xdr:oneCellAnchor>
    <xdr:from>
      <xdr:col>1</xdr:col>
      <xdr:colOff>383803</xdr:colOff>
      <xdr:row>6</xdr:row>
      <xdr:rowOff>123741</xdr:rowOff>
    </xdr:from>
    <xdr:ext cx="9876693" cy="1625830"/>
    <xdr:sp macro="" textlink="">
      <xdr:nvSpPr>
        <xdr:cNvPr id="11" name="Rectangle 10">
          <a:extLst>
            <a:ext uri="{FF2B5EF4-FFF2-40B4-BE49-F238E27FC236}">
              <a16:creationId xmlns:a16="http://schemas.microsoft.com/office/drawing/2014/main" id="{CFB31F6C-90A8-483C-B304-77A81C71A0D3}"/>
            </a:ext>
          </a:extLst>
        </xdr:cNvPr>
        <xdr:cNvSpPr/>
      </xdr:nvSpPr>
      <xdr:spPr>
        <a:xfrm>
          <a:off x="989939" y="1266741"/>
          <a:ext cx="9876693" cy="1625830"/>
        </a:xfrm>
        <a:prstGeom prst="rect">
          <a:avLst/>
        </a:prstGeom>
        <a:noFill/>
      </xdr:spPr>
      <xdr:txBody>
        <a:bodyPr wrap="square" lIns="91440" tIns="45720" rIns="91440" bIns="45720">
          <a:spAutoFit/>
        </a:bodyPr>
        <a:lstStyle/>
        <a:p>
          <a:pPr algn="ctr"/>
          <a:r>
            <a:rPr lang="en-US" sz="3600" b="1" cap="none" spc="0" baseline="0">
              <a:ln w="6350">
                <a:noFill/>
              </a:ln>
              <a:solidFill>
                <a:srgbClr val="20207A"/>
              </a:solidFill>
              <a:effectLst/>
              <a:latin typeface="Arial" panose="020B0604020202020204" pitchFamily="34" charset="0"/>
              <a:cs typeface="Arial" panose="020B0604020202020204" pitchFamily="34" charset="0"/>
            </a:rPr>
            <a:t>G</a:t>
          </a:r>
          <a:r>
            <a:rPr lang="en-US" sz="3600" b="1" cap="none" spc="0">
              <a:ln w="6350">
                <a:noFill/>
              </a:ln>
              <a:solidFill>
                <a:srgbClr val="20207A"/>
              </a:solidFill>
              <a:effectLst/>
              <a:latin typeface="Arial" panose="020B0604020202020204" pitchFamily="34" charset="0"/>
              <a:cs typeface="Arial" panose="020B0604020202020204" pitchFamily="34" charset="0"/>
            </a:rPr>
            <a:t>evinst</a:t>
          </a:r>
          <a:r>
            <a:rPr lang="en-US" sz="3600" b="1" cap="none" spc="0" baseline="0">
              <a:ln w="6350">
                <a:noFill/>
              </a:ln>
              <a:solidFill>
                <a:srgbClr val="20207A"/>
              </a:solidFill>
              <a:effectLst/>
              <a:latin typeface="Arial" panose="020B0604020202020204" pitchFamily="34" charset="0"/>
              <a:cs typeface="Arial" panose="020B0604020202020204" pitchFamily="34" charset="0"/>
            </a:rPr>
            <a:t>verktøy for </a:t>
          </a:r>
          <a:br>
            <a:rPr lang="en-US" sz="3600" b="1" cap="none" spc="0" baseline="0">
              <a:ln w="6350">
                <a:noFill/>
              </a:ln>
              <a:solidFill>
                <a:srgbClr val="20207A"/>
              </a:solidFill>
              <a:effectLst/>
              <a:latin typeface="Arial" panose="020B0604020202020204" pitchFamily="34" charset="0"/>
              <a:cs typeface="Arial" panose="020B0604020202020204" pitchFamily="34" charset="0"/>
            </a:rPr>
          </a:br>
          <a:r>
            <a:rPr lang="en-US" sz="3600" b="1" cap="none" spc="0" baseline="0">
              <a:ln w="6350">
                <a:noFill/>
              </a:ln>
              <a:solidFill>
                <a:srgbClr val="20207A"/>
              </a:solidFill>
              <a:effectLst/>
              <a:latin typeface="Arial" panose="020B0604020202020204" pitchFamily="34" charset="0"/>
              <a:cs typeface="Arial" panose="020B0604020202020204" pitchFamily="34" charset="0"/>
            </a:rPr>
            <a:t>digital hjemmeoppfølging</a:t>
          </a:r>
        </a:p>
        <a:p>
          <a:pPr algn="ctr"/>
          <a:endParaRPr lang="en-US" sz="1600" b="0" cap="none" spc="0" baseline="0">
            <a:ln w="6350">
              <a:noFill/>
            </a:ln>
            <a:solidFill>
              <a:srgbClr val="20207A"/>
            </a:solidFill>
            <a:effectLst/>
            <a:latin typeface="Arial" panose="020B0604020202020204" pitchFamily="34" charset="0"/>
            <a:cs typeface="Arial" panose="020B0604020202020204" pitchFamily="34" charset="0"/>
          </a:endParaRPr>
        </a:p>
        <a:p>
          <a:pPr algn="ctr"/>
          <a:r>
            <a:rPr lang="en-US" sz="1600" b="0" cap="none" spc="0" baseline="0">
              <a:ln w="6350">
                <a:noFill/>
              </a:ln>
              <a:solidFill>
                <a:srgbClr val="20207A"/>
              </a:solidFill>
              <a:effectLst/>
              <a:latin typeface="Arial" panose="020B0604020202020204" pitchFamily="34" charset="0"/>
              <a:cs typeface="Arial" panose="020B0604020202020204" pitchFamily="34" charset="0"/>
            </a:rPr>
            <a:t>Forenklet versjon 2</a:t>
          </a:r>
          <a:endParaRPr lang="en-US" sz="1600" b="0" cap="none" spc="0">
            <a:ln w="6350">
              <a:noFill/>
            </a:ln>
            <a:solidFill>
              <a:srgbClr val="20207A"/>
            </a:solidFill>
            <a:effectLst/>
            <a:latin typeface="Arial" panose="020B0604020202020204" pitchFamily="34" charset="0"/>
            <a:cs typeface="Arial" panose="020B0604020202020204" pitchFamily="34" charset="0"/>
          </a:endParaRPr>
        </a:p>
      </xdr:txBody>
    </xdr:sp>
    <xdr:clientData/>
  </xdr:one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135075</xdr:colOff>
      <xdr:row>2</xdr:row>
      <xdr:rowOff>159000</xdr:rowOff>
    </xdr:to>
    <xdr:sp macro="" textlink="">
      <xdr:nvSpPr>
        <xdr:cNvPr id="3" name="TextBox 2">
          <a:hlinkClick xmlns:r="http://schemas.openxmlformats.org/officeDocument/2006/relationships" r:id="rId1"/>
          <a:extLst>
            <a:ext uri="{FF2B5EF4-FFF2-40B4-BE49-F238E27FC236}">
              <a16:creationId xmlns:a16="http://schemas.microsoft.com/office/drawing/2014/main" id="{00000000-0008-0000-0B00-000003000000}"/>
            </a:ext>
          </a:extLst>
        </xdr:cNvPr>
        <xdr:cNvSpPr txBox="1"/>
      </xdr:nvSpPr>
      <xdr:spPr>
        <a:xfrm>
          <a:off x="0" y="0"/>
          <a:ext cx="1440000" cy="540000"/>
        </a:xfrm>
        <a:prstGeom prst="rect">
          <a:avLst/>
        </a:prstGeom>
        <a:solidFill>
          <a:schemeClr val="bg1">
            <a:lumMod val="95000"/>
          </a:schemeClr>
        </a:solidFill>
        <a:ln w="9525" cmpd="sng">
          <a:solidFill>
            <a:schemeClr val="lt1">
              <a:shade val="50000"/>
            </a:schemeClr>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400" b="1">
              <a:solidFill>
                <a:srgbClr val="0070C0"/>
              </a:solidFill>
            </a:rPr>
            <a:t>Meny</a:t>
          </a:r>
          <a:endParaRPr lang="en-US" sz="1100" b="1">
            <a:solidFill>
              <a:srgbClr val="0070C0"/>
            </a:solidFill>
          </a:endParaRPr>
        </a:p>
      </xdr:txBody>
    </xdr:sp>
    <xdr:clientData/>
  </xdr:twoCellAnchor>
  <xdr:oneCellAnchor>
    <xdr:from>
      <xdr:col>3</xdr:col>
      <xdr:colOff>748394</xdr:colOff>
      <xdr:row>2</xdr:row>
      <xdr:rowOff>250712</xdr:rowOff>
    </xdr:from>
    <xdr:ext cx="7483928" cy="800091"/>
    <xdr:sp macro="" textlink="">
      <xdr:nvSpPr>
        <xdr:cNvPr id="2" name="Rectangle 1">
          <a:extLst>
            <a:ext uri="{FF2B5EF4-FFF2-40B4-BE49-F238E27FC236}">
              <a16:creationId xmlns:a16="http://schemas.microsoft.com/office/drawing/2014/main" id="{1E520615-2EDD-4608-AA58-6F0C01864D16}"/>
            </a:ext>
          </a:extLst>
        </xdr:cNvPr>
        <xdr:cNvSpPr/>
      </xdr:nvSpPr>
      <xdr:spPr>
        <a:xfrm>
          <a:off x="3265715" y="639488"/>
          <a:ext cx="7483928" cy="800091"/>
        </a:xfrm>
        <a:prstGeom prst="rect">
          <a:avLst/>
        </a:prstGeom>
        <a:noFill/>
      </xdr:spPr>
      <xdr:txBody>
        <a:bodyPr wrap="square" lIns="91440" tIns="45720" rIns="91440" bIns="45720" anchor="ctr">
          <a:spAutoFit/>
        </a:bodyPr>
        <a:lstStyle/>
        <a:p>
          <a:pPr algn="ctr"/>
          <a:r>
            <a:rPr lang="en-US" sz="2400" b="0" cap="none" spc="0">
              <a:ln w="6350">
                <a:noFill/>
              </a:ln>
              <a:solidFill>
                <a:sysClr val="windowText" lastClr="000000"/>
              </a:solidFill>
              <a:effectLst/>
              <a:latin typeface="Arial" panose="020B0604020202020204" pitchFamily="34" charset="0"/>
              <a:cs typeface="Arial" panose="020B0604020202020204" pitchFamily="34" charset="0"/>
            </a:rPr>
            <a:t>Registrering av deltakere i utprøving av digital hjemmeoppfølging</a:t>
          </a:r>
        </a:p>
      </xdr:txBody>
    </xdr:sp>
    <xdr:clientData/>
  </xdr:oneCellAnchor>
  <xdr:twoCellAnchor>
    <xdr:from>
      <xdr:col>8</xdr:col>
      <xdr:colOff>659731</xdr:colOff>
      <xdr:row>1</xdr:row>
      <xdr:rowOff>97193</xdr:rowOff>
    </xdr:from>
    <xdr:to>
      <xdr:col>11</xdr:col>
      <xdr:colOff>48598</xdr:colOff>
      <xdr:row>3</xdr:row>
      <xdr:rowOff>1428750</xdr:rowOff>
    </xdr:to>
    <xdr:grpSp>
      <xdr:nvGrpSpPr>
        <xdr:cNvPr id="5" name="Group 4">
          <a:extLst>
            <a:ext uri="{FF2B5EF4-FFF2-40B4-BE49-F238E27FC236}">
              <a16:creationId xmlns:a16="http://schemas.microsoft.com/office/drawing/2014/main" id="{A57A185B-723A-4EF0-9119-CB194993A078}"/>
            </a:ext>
          </a:extLst>
        </xdr:cNvPr>
        <xdr:cNvGrpSpPr/>
      </xdr:nvGrpSpPr>
      <xdr:grpSpPr>
        <a:xfrm>
          <a:off x="11001160" y="281861"/>
          <a:ext cx="3723714" cy="1827246"/>
          <a:chOff x="3800475" y="1676795"/>
          <a:chExt cx="9572624" cy="1051673"/>
        </a:xfrm>
        <a:solidFill>
          <a:srgbClr val="20207A"/>
        </a:solidFill>
      </xdr:grpSpPr>
      <xdr:sp macro="" textlink="">
        <xdr:nvSpPr>
          <xdr:cNvPr id="6" name="Rectangle 5">
            <a:extLst>
              <a:ext uri="{FF2B5EF4-FFF2-40B4-BE49-F238E27FC236}">
                <a16:creationId xmlns:a16="http://schemas.microsoft.com/office/drawing/2014/main" id="{C366F0CF-9B79-1D43-486E-41DF52B6EECB}"/>
              </a:ext>
            </a:extLst>
          </xdr:cNvPr>
          <xdr:cNvSpPr/>
        </xdr:nvSpPr>
        <xdr:spPr>
          <a:xfrm>
            <a:off x="3802052" y="2042896"/>
            <a:ext cx="9569669" cy="685572"/>
          </a:xfrm>
          <a:prstGeom prst="rect">
            <a:avLst/>
          </a:prstGeom>
          <a:solidFill>
            <a:schemeClr val="bg1"/>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74250" indent="0" algn="l">
              <a:buClr>
                <a:srgbClr val="FEBF7D"/>
              </a:buClr>
              <a:buFont typeface="Arial" panose="020B0604020202020204" pitchFamily="34" charset="0"/>
              <a:buNone/>
            </a:pPr>
            <a:endParaRPr lang="nb-NO" sz="1000">
              <a:solidFill>
                <a:schemeClr val="tx1"/>
              </a:solidFill>
              <a:latin typeface="Arial" panose="020B0604020202020204" pitchFamily="34" charset="0"/>
              <a:cs typeface="Arial" panose="020B0604020202020204" pitchFamily="34" charset="0"/>
            </a:endParaRPr>
          </a:p>
          <a:p>
            <a:pPr marL="417150" indent="-342900" algn="l">
              <a:buClr>
                <a:srgbClr val="FEBF7D"/>
              </a:buClr>
              <a:buFont typeface="Arial" panose="020B0604020202020204" pitchFamily="34" charset="0"/>
              <a:buChar char="•"/>
            </a:pPr>
            <a:r>
              <a:rPr lang="nb-NO" sz="1000">
                <a:solidFill>
                  <a:schemeClr val="tx1"/>
                </a:solidFill>
                <a:latin typeface="Arial" panose="020B0604020202020204" pitchFamily="34" charset="0"/>
                <a:cs typeface="Arial" panose="020B0604020202020204" pitchFamily="34" charset="0"/>
              </a:rPr>
              <a:t>Dette</a:t>
            </a:r>
            <a:r>
              <a:rPr lang="nb-NO" sz="1000" baseline="0">
                <a:solidFill>
                  <a:schemeClr val="tx1"/>
                </a:solidFill>
                <a:latin typeface="Arial" panose="020B0604020202020204" pitchFamily="34" charset="0"/>
                <a:cs typeface="Arial" panose="020B0604020202020204" pitchFamily="34" charset="0"/>
              </a:rPr>
              <a:t> arket fylles ut auomatisk baset på inndata som er lagt inn i arkfanene foran. </a:t>
            </a:r>
            <a:br>
              <a:rPr lang="nb-NO" sz="1000" baseline="0">
                <a:solidFill>
                  <a:schemeClr val="tx1"/>
                </a:solidFill>
                <a:latin typeface="Arial" panose="020B0604020202020204" pitchFamily="34" charset="0"/>
                <a:cs typeface="Arial" panose="020B0604020202020204" pitchFamily="34" charset="0"/>
              </a:rPr>
            </a:br>
            <a:endParaRPr lang="nb-NO" sz="1000" baseline="0">
              <a:solidFill>
                <a:schemeClr val="tx1"/>
              </a:solidFill>
              <a:latin typeface="Arial" panose="020B0604020202020204" pitchFamily="34" charset="0"/>
              <a:cs typeface="Arial" panose="020B0604020202020204" pitchFamily="34" charset="0"/>
            </a:endParaRPr>
          </a:p>
          <a:p>
            <a:pPr marL="417150" indent="-342900" algn="l">
              <a:buClr>
                <a:srgbClr val="FEBF7D"/>
              </a:buClr>
              <a:buFont typeface="Arial" panose="020B0604020202020204" pitchFamily="34" charset="0"/>
              <a:buChar char="•"/>
            </a:pPr>
            <a:r>
              <a:rPr lang="nb-NO" sz="1000" baseline="0">
                <a:solidFill>
                  <a:schemeClr val="tx1"/>
                </a:solidFill>
                <a:latin typeface="Arial" panose="020B0604020202020204" pitchFamily="34" charset="0"/>
                <a:cs typeface="Arial" panose="020B0604020202020204" pitchFamily="34" charset="0"/>
              </a:rPr>
              <a:t>Du skal ikke fylle ut noe i dette arket og det er låst. </a:t>
            </a:r>
            <a:endParaRPr lang="nb-NO" sz="600">
              <a:solidFill>
                <a:schemeClr val="tx1"/>
              </a:solidFill>
              <a:latin typeface="Arial" panose="020B0604020202020204" pitchFamily="34" charset="0"/>
              <a:cs typeface="Arial" panose="020B0604020202020204" pitchFamily="34" charset="0"/>
            </a:endParaRPr>
          </a:p>
        </xdr:txBody>
      </xdr:sp>
      <xdr:sp macro="" textlink="">
        <xdr:nvSpPr>
          <xdr:cNvPr id="7" name="Rectangle 6">
            <a:extLst>
              <a:ext uri="{FF2B5EF4-FFF2-40B4-BE49-F238E27FC236}">
                <a16:creationId xmlns:a16="http://schemas.microsoft.com/office/drawing/2014/main" id="{FAF9E70F-1878-A46D-6061-FE013AC45D47}"/>
              </a:ext>
            </a:extLst>
          </xdr:cNvPr>
          <xdr:cNvSpPr/>
        </xdr:nvSpPr>
        <xdr:spPr>
          <a:xfrm>
            <a:off x="3800475" y="1676795"/>
            <a:ext cx="9572624" cy="364651"/>
          </a:xfrm>
          <a:prstGeom prst="rect">
            <a:avLst/>
          </a:prstGeom>
          <a:solidFill>
            <a:srgbClr val="FEDEBE"/>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lang="nb-NO" sz="1050" b="0">
                <a:solidFill>
                  <a:schemeClr val="tx1"/>
                </a:solidFill>
                <a:latin typeface="Georgia" panose="02040502050405020303" pitchFamily="18" charset="0"/>
                <a:cs typeface="Arial" panose="020B0604020202020204" pitchFamily="34" charset="0"/>
              </a:rPr>
              <a:t>Dette</a:t>
            </a:r>
            <a:r>
              <a:rPr lang="nb-NO" sz="1050" b="0" baseline="0">
                <a:solidFill>
                  <a:schemeClr val="tx1"/>
                </a:solidFill>
                <a:latin typeface="Georgia" panose="02040502050405020303" pitchFamily="18" charset="0"/>
                <a:cs typeface="Arial" panose="020B0604020202020204" pitchFamily="34" charset="0"/>
              </a:rPr>
              <a:t> er et støtteark!</a:t>
            </a:r>
            <a:endParaRPr lang="nb-NO" sz="1050" b="0">
              <a:solidFill>
                <a:schemeClr val="tx1"/>
              </a:solidFill>
              <a:latin typeface="Georgia" panose="02040502050405020303" pitchFamily="18" charset="0"/>
              <a:cs typeface="Arial" panose="020B0604020202020204" pitchFamily="34" charset="0"/>
            </a:endParaRP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307341</xdr:colOff>
      <xdr:row>1</xdr:row>
      <xdr:rowOff>223407</xdr:rowOff>
    </xdr:to>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E00-000002000000}"/>
            </a:ext>
          </a:extLst>
        </xdr:cNvPr>
        <xdr:cNvSpPr txBox="1"/>
      </xdr:nvSpPr>
      <xdr:spPr>
        <a:xfrm>
          <a:off x="0" y="0"/>
          <a:ext cx="1450341" cy="535827"/>
        </a:xfrm>
        <a:prstGeom prst="rect">
          <a:avLst/>
        </a:prstGeom>
        <a:solidFill>
          <a:schemeClr val="bg1">
            <a:lumMod val="95000"/>
          </a:schemeClr>
        </a:solidFill>
        <a:ln w="9525" cmpd="sng">
          <a:solidFill>
            <a:schemeClr val="lt1">
              <a:shade val="50000"/>
            </a:schemeClr>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400" b="1">
              <a:solidFill>
                <a:srgbClr val="0070C0"/>
              </a:solidFill>
            </a:rPr>
            <a:t>Meny</a:t>
          </a:r>
          <a:endParaRPr lang="en-US" sz="1100" b="1">
            <a:solidFill>
              <a:srgbClr val="0070C0"/>
            </a:solidFill>
          </a:endParaRPr>
        </a:p>
      </xdr:txBody>
    </xdr:sp>
    <xdr:clientData/>
  </xdr:twoCellAnchor>
  <xdr:oneCellAnchor>
    <xdr:from>
      <xdr:col>0</xdr:col>
      <xdr:colOff>38735</xdr:colOff>
      <xdr:row>3</xdr:row>
      <xdr:rowOff>121788</xdr:rowOff>
    </xdr:from>
    <xdr:ext cx="8631676" cy="387286"/>
    <xdr:sp macro="" textlink="">
      <xdr:nvSpPr>
        <xdr:cNvPr id="3" name="Rectangle 2">
          <a:extLst>
            <a:ext uri="{FF2B5EF4-FFF2-40B4-BE49-F238E27FC236}">
              <a16:creationId xmlns:a16="http://schemas.microsoft.com/office/drawing/2014/main" id="{7D1090A2-BB47-43CD-B2E9-A209A116830A}"/>
            </a:ext>
          </a:extLst>
        </xdr:cNvPr>
        <xdr:cNvSpPr/>
      </xdr:nvSpPr>
      <xdr:spPr>
        <a:xfrm>
          <a:off x="38735" y="528188"/>
          <a:ext cx="8631676" cy="387286"/>
        </a:xfrm>
        <a:prstGeom prst="rect">
          <a:avLst/>
        </a:prstGeom>
        <a:noFill/>
      </xdr:spPr>
      <xdr:txBody>
        <a:bodyPr wrap="square" lIns="91440" tIns="45720" rIns="91440" bIns="45720" anchor="ctr">
          <a:spAutoFit/>
        </a:bodyPr>
        <a:lstStyle/>
        <a:p>
          <a:pPr algn="ctr"/>
          <a:r>
            <a:rPr lang="en-US" sz="2000" b="0" cap="none" spc="0">
              <a:ln w="6350">
                <a:noFill/>
              </a:ln>
              <a:solidFill>
                <a:sysClr val="windowText" lastClr="000000"/>
              </a:solidFill>
              <a:effectLst/>
              <a:latin typeface="Arial" panose="020B0604020202020204" pitchFamily="34" charset="0"/>
              <a:cs typeface="Arial" panose="020B0604020202020204" pitchFamily="34" charset="0"/>
            </a:rPr>
            <a:t>Støtteark for utregning av kostnader til kjøring for DHO</a:t>
          </a:r>
        </a:p>
      </xdr:txBody>
    </xdr:sp>
    <xdr:clientData/>
  </xdr:oneCellAnchor>
  <xdr:twoCellAnchor>
    <xdr:from>
      <xdr:col>8</xdr:col>
      <xdr:colOff>510982</xdr:colOff>
      <xdr:row>9</xdr:row>
      <xdr:rowOff>16558</xdr:rowOff>
    </xdr:from>
    <xdr:to>
      <xdr:col>13</xdr:col>
      <xdr:colOff>300699</xdr:colOff>
      <xdr:row>22</xdr:row>
      <xdr:rowOff>177751</xdr:rowOff>
    </xdr:to>
    <xdr:grpSp>
      <xdr:nvGrpSpPr>
        <xdr:cNvPr id="4" name="Group 3">
          <a:extLst>
            <a:ext uri="{FF2B5EF4-FFF2-40B4-BE49-F238E27FC236}">
              <a16:creationId xmlns:a16="http://schemas.microsoft.com/office/drawing/2014/main" id="{1407778E-A991-4F37-ABB4-FA0341C082CD}"/>
            </a:ext>
          </a:extLst>
        </xdr:cNvPr>
        <xdr:cNvGrpSpPr/>
      </xdr:nvGrpSpPr>
      <xdr:grpSpPr>
        <a:xfrm>
          <a:off x="9405651" y="1445308"/>
          <a:ext cx="5952952" cy="3368877"/>
          <a:chOff x="3800475" y="1676795"/>
          <a:chExt cx="9572624" cy="1051673"/>
        </a:xfrm>
        <a:solidFill>
          <a:srgbClr val="20207A"/>
        </a:solidFill>
      </xdr:grpSpPr>
      <xdr:sp macro="" textlink="">
        <xdr:nvSpPr>
          <xdr:cNvPr id="5" name="Rectangle 4">
            <a:extLst>
              <a:ext uri="{FF2B5EF4-FFF2-40B4-BE49-F238E27FC236}">
                <a16:creationId xmlns:a16="http://schemas.microsoft.com/office/drawing/2014/main" id="{D57D29DB-EDCF-6DDB-E1CB-06D9886A0887}"/>
              </a:ext>
            </a:extLst>
          </xdr:cNvPr>
          <xdr:cNvSpPr/>
        </xdr:nvSpPr>
        <xdr:spPr>
          <a:xfrm>
            <a:off x="3802052" y="2042896"/>
            <a:ext cx="9569669" cy="685572"/>
          </a:xfrm>
          <a:prstGeom prst="rect">
            <a:avLst/>
          </a:prstGeom>
          <a:solidFill>
            <a:schemeClr val="bg1"/>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74250" indent="0" algn="l">
              <a:buClr>
                <a:srgbClr val="FEBF7D"/>
              </a:buClr>
              <a:buFont typeface="Arial" panose="020B0604020202020204" pitchFamily="34" charset="0"/>
              <a:buNone/>
            </a:pPr>
            <a:endParaRPr lang="nb-NO" sz="2000">
              <a:solidFill>
                <a:schemeClr val="tx1"/>
              </a:solidFill>
              <a:latin typeface="Arial" panose="020B0604020202020204" pitchFamily="34" charset="0"/>
              <a:cs typeface="Arial" panose="020B0604020202020204" pitchFamily="34" charset="0"/>
            </a:endParaRPr>
          </a:p>
          <a:p>
            <a:pPr marL="417150" indent="-342900" algn="l">
              <a:buClr>
                <a:srgbClr val="FEBF7D"/>
              </a:buClr>
              <a:buFont typeface="Arial" panose="020B0604020202020204" pitchFamily="34" charset="0"/>
              <a:buChar char="•"/>
            </a:pPr>
            <a:r>
              <a:rPr lang="nb-NO" sz="2000">
                <a:solidFill>
                  <a:schemeClr val="tx1"/>
                </a:solidFill>
                <a:latin typeface="Arial" panose="020B0604020202020204" pitchFamily="34" charset="0"/>
                <a:cs typeface="Arial" panose="020B0604020202020204" pitchFamily="34" charset="0"/>
              </a:rPr>
              <a:t>Dette</a:t>
            </a:r>
            <a:r>
              <a:rPr lang="nb-NO" sz="2000" baseline="0">
                <a:solidFill>
                  <a:schemeClr val="tx1"/>
                </a:solidFill>
                <a:latin typeface="Arial" panose="020B0604020202020204" pitchFamily="34" charset="0"/>
                <a:cs typeface="Arial" panose="020B0604020202020204" pitchFamily="34" charset="0"/>
              </a:rPr>
              <a:t> arket fylles ut auomatisk baset på inndata som er lagt inn i arkfanene foran. </a:t>
            </a:r>
            <a:br>
              <a:rPr lang="nb-NO" sz="2000" baseline="0">
                <a:solidFill>
                  <a:schemeClr val="tx1"/>
                </a:solidFill>
                <a:latin typeface="Arial" panose="020B0604020202020204" pitchFamily="34" charset="0"/>
                <a:cs typeface="Arial" panose="020B0604020202020204" pitchFamily="34" charset="0"/>
              </a:rPr>
            </a:br>
            <a:endParaRPr lang="nb-NO" sz="2000" baseline="0">
              <a:solidFill>
                <a:schemeClr val="tx1"/>
              </a:solidFill>
              <a:latin typeface="Arial" panose="020B0604020202020204" pitchFamily="34" charset="0"/>
              <a:cs typeface="Arial" panose="020B0604020202020204" pitchFamily="34" charset="0"/>
            </a:endParaRPr>
          </a:p>
          <a:p>
            <a:pPr marL="417150" indent="-342900" algn="l">
              <a:buClr>
                <a:srgbClr val="FEBF7D"/>
              </a:buClr>
              <a:buFont typeface="Arial" panose="020B0604020202020204" pitchFamily="34" charset="0"/>
              <a:buChar char="•"/>
            </a:pPr>
            <a:r>
              <a:rPr lang="nb-NO" sz="2000" baseline="0">
                <a:solidFill>
                  <a:schemeClr val="tx1"/>
                </a:solidFill>
                <a:latin typeface="Arial" panose="020B0604020202020204" pitchFamily="34" charset="0"/>
                <a:cs typeface="Arial" panose="020B0604020202020204" pitchFamily="34" charset="0"/>
              </a:rPr>
              <a:t>Du skal ikke fylle ut noe i dette arket og det er låst. </a:t>
            </a:r>
            <a:endParaRPr lang="nb-NO" sz="1200">
              <a:solidFill>
                <a:schemeClr val="tx1"/>
              </a:solidFill>
              <a:latin typeface="Arial" panose="020B0604020202020204" pitchFamily="34" charset="0"/>
              <a:cs typeface="Arial" panose="020B0604020202020204" pitchFamily="34" charset="0"/>
            </a:endParaRPr>
          </a:p>
        </xdr:txBody>
      </xdr:sp>
      <xdr:sp macro="" textlink="">
        <xdr:nvSpPr>
          <xdr:cNvPr id="6" name="Rectangle 5">
            <a:extLst>
              <a:ext uri="{FF2B5EF4-FFF2-40B4-BE49-F238E27FC236}">
                <a16:creationId xmlns:a16="http://schemas.microsoft.com/office/drawing/2014/main" id="{59EC1085-D896-D011-7634-1CA2A02DEFA3}"/>
              </a:ext>
            </a:extLst>
          </xdr:cNvPr>
          <xdr:cNvSpPr/>
        </xdr:nvSpPr>
        <xdr:spPr>
          <a:xfrm>
            <a:off x="3800475" y="1676795"/>
            <a:ext cx="9572624" cy="364651"/>
          </a:xfrm>
          <a:prstGeom prst="rect">
            <a:avLst/>
          </a:prstGeom>
          <a:solidFill>
            <a:srgbClr val="FEDEBE"/>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lang="nb-NO" sz="2400" b="0">
                <a:solidFill>
                  <a:schemeClr val="tx1"/>
                </a:solidFill>
                <a:latin typeface="Georgia" panose="02040502050405020303" pitchFamily="18" charset="0"/>
                <a:cs typeface="Arial" panose="020B0604020202020204" pitchFamily="34" charset="0"/>
              </a:rPr>
              <a:t>Dette</a:t>
            </a:r>
            <a:r>
              <a:rPr lang="nb-NO" sz="2400" b="0" baseline="0">
                <a:solidFill>
                  <a:schemeClr val="tx1"/>
                </a:solidFill>
                <a:latin typeface="Georgia" panose="02040502050405020303" pitchFamily="18" charset="0"/>
                <a:cs typeface="Arial" panose="020B0604020202020204" pitchFamily="34" charset="0"/>
              </a:rPr>
              <a:t> er et støtteark!</a:t>
            </a:r>
            <a:endParaRPr lang="nb-NO" sz="2400" b="0">
              <a:solidFill>
                <a:schemeClr val="tx1"/>
              </a:solidFill>
              <a:latin typeface="Georgia" panose="02040502050405020303" pitchFamily="18" charset="0"/>
              <a:cs typeface="Arial" panose="020B0604020202020204" pitchFamily="34" charset="0"/>
            </a:endParaRPr>
          </a:p>
        </xdr:txBody>
      </xdr:sp>
    </xdr:grpSp>
    <xdr:clientData/>
  </xdr:twoCellAnchor>
</xdr:wsDr>
</file>

<file path=xl/drawings/drawing12.xml><?xml version="1.0" encoding="utf-8"?>
<xdr:wsDr xmlns:xdr="http://schemas.openxmlformats.org/drawingml/2006/spreadsheetDrawing" xmlns:a="http://schemas.openxmlformats.org/drawingml/2006/main">
  <xdr:oneCellAnchor>
    <xdr:from>
      <xdr:col>3</xdr:col>
      <xdr:colOff>243728</xdr:colOff>
      <xdr:row>2</xdr:row>
      <xdr:rowOff>5604</xdr:rowOff>
    </xdr:from>
    <xdr:ext cx="11522448" cy="387286"/>
    <xdr:sp macro="" textlink="">
      <xdr:nvSpPr>
        <xdr:cNvPr id="18" name="Rectangle 17">
          <a:extLst>
            <a:ext uri="{FF2B5EF4-FFF2-40B4-BE49-F238E27FC236}">
              <a16:creationId xmlns:a16="http://schemas.microsoft.com/office/drawing/2014/main" id="{2AC4BAFA-5A98-4C9E-938A-8C08AA832D46}"/>
            </a:ext>
          </a:extLst>
        </xdr:cNvPr>
        <xdr:cNvSpPr/>
      </xdr:nvSpPr>
      <xdr:spPr>
        <a:xfrm>
          <a:off x="3996578" y="1091454"/>
          <a:ext cx="11522448" cy="387286"/>
        </a:xfrm>
        <a:prstGeom prst="rect">
          <a:avLst/>
        </a:prstGeom>
        <a:noFill/>
      </xdr:spPr>
      <xdr:txBody>
        <a:bodyPr wrap="square" lIns="91440" tIns="45720" rIns="91440" bIns="45720" anchor="ctr">
          <a:spAutoFit/>
        </a:bodyPr>
        <a:lstStyle/>
        <a:p>
          <a:pPr algn="ctr"/>
          <a:r>
            <a:rPr lang="en-US" sz="2000" b="0" cap="none" spc="0">
              <a:ln w="6350">
                <a:noFill/>
              </a:ln>
              <a:solidFill>
                <a:sysClr val="windowText" lastClr="000000"/>
              </a:solidFill>
              <a:effectLst/>
              <a:latin typeface="Arial" panose="020B0604020202020204" pitchFamily="34" charset="0"/>
              <a:cs typeface="Arial" panose="020B0604020202020204" pitchFamily="34" charset="0"/>
            </a:rPr>
            <a:t>Støtteark til gevinstberegning per bruker for utregning av kostnader til kjøring for DHO</a:t>
          </a:r>
        </a:p>
      </xdr:txBody>
    </xdr:sp>
    <xdr:clientData/>
  </xdr:oneCellAnchor>
  <xdr:twoCellAnchor>
    <xdr:from>
      <xdr:col>14</xdr:col>
      <xdr:colOff>1119</xdr:colOff>
      <xdr:row>0</xdr:row>
      <xdr:rowOff>189941</xdr:rowOff>
    </xdr:from>
    <xdr:to>
      <xdr:col>17</xdr:col>
      <xdr:colOff>476075</xdr:colOff>
      <xdr:row>4</xdr:row>
      <xdr:rowOff>154082</xdr:rowOff>
    </xdr:to>
    <xdr:grpSp>
      <xdr:nvGrpSpPr>
        <xdr:cNvPr id="19" name="Group 18">
          <a:extLst>
            <a:ext uri="{FF2B5EF4-FFF2-40B4-BE49-F238E27FC236}">
              <a16:creationId xmlns:a16="http://schemas.microsoft.com/office/drawing/2014/main" id="{7F7E1A51-4131-414D-9FE6-E2B311467155}"/>
            </a:ext>
          </a:extLst>
        </xdr:cNvPr>
        <xdr:cNvGrpSpPr/>
      </xdr:nvGrpSpPr>
      <xdr:grpSpPr>
        <a:xfrm>
          <a:off x="9345144" y="189941"/>
          <a:ext cx="2303756" cy="992841"/>
          <a:chOff x="3800475" y="1676795"/>
          <a:chExt cx="9572624" cy="1051673"/>
        </a:xfrm>
        <a:solidFill>
          <a:srgbClr val="20207A"/>
        </a:solidFill>
      </xdr:grpSpPr>
      <xdr:sp macro="" textlink="">
        <xdr:nvSpPr>
          <xdr:cNvPr id="20" name="Rectangle 19">
            <a:extLst>
              <a:ext uri="{FF2B5EF4-FFF2-40B4-BE49-F238E27FC236}">
                <a16:creationId xmlns:a16="http://schemas.microsoft.com/office/drawing/2014/main" id="{11E6548D-B596-BDF9-467B-23948FF41BCB}"/>
              </a:ext>
            </a:extLst>
          </xdr:cNvPr>
          <xdr:cNvSpPr/>
        </xdr:nvSpPr>
        <xdr:spPr>
          <a:xfrm>
            <a:off x="3802052" y="2042896"/>
            <a:ext cx="9569669" cy="685572"/>
          </a:xfrm>
          <a:prstGeom prst="rect">
            <a:avLst/>
          </a:prstGeom>
          <a:solidFill>
            <a:schemeClr val="bg1"/>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74250" indent="0" algn="l">
              <a:buClr>
                <a:srgbClr val="FEBF7D"/>
              </a:buClr>
              <a:buFont typeface="Arial" panose="020B0604020202020204" pitchFamily="34" charset="0"/>
              <a:buNone/>
            </a:pPr>
            <a:endParaRPr lang="nb-NO" sz="1000">
              <a:solidFill>
                <a:schemeClr val="tx1"/>
              </a:solidFill>
              <a:latin typeface="Arial" panose="020B0604020202020204" pitchFamily="34" charset="0"/>
              <a:cs typeface="Arial" panose="020B0604020202020204" pitchFamily="34" charset="0"/>
            </a:endParaRPr>
          </a:p>
          <a:p>
            <a:pPr marL="417150" indent="-342900" algn="l">
              <a:buClr>
                <a:srgbClr val="FEBF7D"/>
              </a:buClr>
              <a:buFont typeface="Arial" panose="020B0604020202020204" pitchFamily="34" charset="0"/>
              <a:buChar char="•"/>
            </a:pPr>
            <a:r>
              <a:rPr lang="nb-NO" sz="1000">
                <a:solidFill>
                  <a:schemeClr val="tx1"/>
                </a:solidFill>
                <a:latin typeface="Arial" panose="020B0604020202020204" pitchFamily="34" charset="0"/>
                <a:cs typeface="Arial" panose="020B0604020202020204" pitchFamily="34" charset="0"/>
              </a:rPr>
              <a:t>Dette</a:t>
            </a:r>
            <a:r>
              <a:rPr lang="nb-NO" sz="1000" baseline="0">
                <a:solidFill>
                  <a:schemeClr val="tx1"/>
                </a:solidFill>
                <a:latin typeface="Arial" panose="020B0604020202020204" pitchFamily="34" charset="0"/>
                <a:cs typeface="Arial" panose="020B0604020202020204" pitchFamily="34" charset="0"/>
              </a:rPr>
              <a:t> arket fylles ut auomatisk baset på inndata som er lagt inn i arkfanene foran. </a:t>
            </a:r>
            <a:br>
              <a:rPr lang="nb-NO" sz="1000" baseline="0">
                <a:solidFill>
                  <a:schemeClr val="tx1"/>
                </a:solidFill>
                <a:latin typeface="Arial" panose="020B0604020202020204" pitchFamily="34" charset="0"/>
                <a:cs typeface="Arial" panose="020B0604020202020204" pitchFamily="34" charset="0"/>
              </a:rPr>
            </a:br>
            <a:endParaRPr lang="nb-NO" sz="1000" baseline="0">
              <a:solidFill>
                <a:schemeClr val="tx1"/>
              </a:solidFill>
              <a:latin typeface="Arial" panose="020B0604020202020204" pitchFamily="34" charset="0"/>
              <a:cs typeface="Arial" panose="020B0604020202020204" pitchFamily="34" charset="0"/>
            </a:endParaRPr>
          </a:p>
          <a:p>
            <a:pPr marL="417150" indent="-342900" algn="l">
              <a:buClr>
                <a:srgbClr val="FEBF7D"/>
              </a:buClr>
              <a:buFont typeface="Arial" panose="020B0604020202020204" pitchFamily="34" charset="0"/>
              <a:buChar char="•"/>
            </a:pPr>
            <a:r>
              <a:rPr lang="nb-NO" sz="1000" baseline="0">
                <a:solidFill>
                  <a:schemeClr val="tx1"/>
                </a:solidFill>
                <a:latin typeface="Arial" panose="020B0604020202020204" pitchFamily="34" charset="0"/>
                <a:cs typeface="Arial" panose="020B0604020202020204" pitchFamily="34" charset="0"/>
              </a:rPr>
              <a:t>Du skal ikke fylle ut noe i dette arket og det er låst. </a:t>
            </a:r>
            <a:endParaRPr lang="nb-NO" sz="600">
              <a:solidFill>
                <a:schemeClr val="tx1"/>
              </a:solidFill>
              <a:latin typeface="Arial" panose="020B0604020202020204" pitchFamily="34" charset="0"/>
              <a:cs typeface="Arial" panose="020B0604020202020204" pitchFamily="34" charset="0"/>
            </a:endParaRPr>
          </a:p>
        </xdr:txBody>
      </xdr:sp>
      <xdr:sp macro="" textlink="">
        <xdr:nvSpPr>
          <xdr:cNvPr id="21" name="Rectangle 20">
            <a:extLst>
              <a:ext uri="{FF2B5EF4-FFF2-40B4-BE49-F238E27FC236}">
                <a16:creationId xmlns:a16="http://schemas.microsoft.com/office/drawing/2014/main" id="{F293445F-E63A-9CF4-F560-E4E4432640AD}"/>
              </a:ext>
            </a:extLst>
          </xdr:cNvPr>
          <xdr:cNvSpPr/>
        </xdr:nvSpPr>
        <xdr:spPr>
          <a:xfrm>
            <a:off x="3800475" y="1676795"/>
            <a:ext cx="9572624" cy="364651"/>
          </a:xfrm>
          <a:prstGeom prst="rect">
            <a:avLst/>
          </a:prstGeom>
          <a:solidFill>
            <a:srgbClr val="FEDEBE"/>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lang="nb-NO" sz="1050" b="0">
                <a:solidFill>
                  <a:schemeClr val="tx1"/>
                </a:solidFill>
                <a:latin typeface="Georgia" panose="02040502050405020303" pitchFamily="18" charset="0"/>
                <a:cs typeface="Arial" panose="020B0604020202020204" pitchFamily="34" charset="0"/>
              </a:rPr>
              <a:t>Dette</a:t>
            </a:r>
            <a:r>
              <a:rPr lang="nb-NO" sz="1050" b="0" baseline="0">
                <a:solidFill>
                  <a:schemeClr val="tx1"/>
                </a:solidFill>
                <a:latin typeface="Georgia" panose="02040502050405020303" pitchFamily="18" charset="0"/>
                <a:cs typeface="Arial" panose="020B0604020202020204" pitchFamily="34" charset="0"/>
              </a:rPr>
              <a:t> er et støtteark!</a:t>
            </a:r>
            <a:endParaRPr lang="nb-NO" sz="1050" b="0">
              <a:solidFill>
                <a:schemeClr val="tx1"/>
              </a:solidFill>
              <a:latin typeface="Georgia" panose="02040502050405020303" pitchFamily="18" charset="0"/>
              <a:cs typeface="Arial" panose="020B0604020202020204" pitchFamily="34" charset="0"/>
            </a:endParaRPr>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76200</xdr:colOff>
      <xdr:row>43</xdr:row>
      <xdr:rowOff>147637</xdr:rowOff>
    </xdr:from>
    <xdr:to>
      <xdr:col>4</xdr:col>
      <xdr:colOff>495300</xdr:colOff>
      <xdr:row>58</xdr:row>
      <xdr:rowOff>33337</xdr:rowOff>
    </xdr:to>
    <xdr:graphicFrame macro="">
      <xdr:nvGraphicFramePr>
        <xdr:cNvPr id="3" name="Chart 1">
          <a:extLst>
            <a:ext uri="{FF2B5EF4-FFF2-40B4-BE49-F238E27FC236}">
              <a16:creationId xmlns:a16="http://schemas.microsoft.com/office/drawing/2014/main" id="{1F72243C-0A37-AE7C-7E3A-E6AED3E3A7C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28575</xdr:colOff>
      <xdr:row>43</xdr:row>
      <xdr:rowOff>128587</xdr:rowOff>
    </xdr:from>
    <xdr:to>
      <xdr:col>21</xdr:col>
      <xdr:colOff>361950</xdr:colOff>
      <xdr:row>58</xdr:row>
      <xdr:rowOff>14287</xdr:rowOff>
    </xdr:to>
    <xdr:graphicFrame macro="">
      <xdr:nvGraphicFramePr>
        <xdr:cNvPr id="2" name="Chart 1">
          <a:extLst>
            <a:ext uri="{FF2B5EF4-FFF2-40B4-BE49-F238E27FC236}">
              <a16:creationId xmlns:a16="http://schemas.microsoft.com/office/drawing/2014/main" id="{80993C0C-F715-1723-C3E1-4AB9B06F702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152400</xdr:colOff>
      <xdr:row>43</xdr:row>
      <xdr:rowOff>128587</xdr:rowOff>
    </xdr:from>
    <xdr:to>
      <xdr:col>13</xdr:col>
      <xdr:colOff>161925</xdr:colOff>
      <xdr:row>58</xdr:row>
      <xdr:rowOff>14287</xdr:rowOff>
    </xdr:to>
    <xdr:graphicFrame macro="">
      <xdr:nvGraphicFramePr>
        <xdr:cNvPr id="4" name="Chart 3">
          <a:extLst>
            <a:ext uri="{FF2B5EF4-FFF2-40B4-BE49-F238E27FC236}">
              <a16:creationId xmlns:a16="http://schemas.microsoft.com/office/drawing/2014/main" id="{B9CB8741-C617-9770-F437-12CBF54D374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20</xdr:col>
      <xdr:colOff>119062</xdr:colOff>
      <xdr:row>10</xdr:row>
      <xdr:rowOff>29764</xdr:rowOff>
    </xdr:from>
    <xdr:to>
      <xdr:col>21</xdr:col>
      <xdr:colOff>339327</xdr:colOff>
      <xdr:row>11</xdr:row>
      <xdr:rowOff>51552</xdr:rowOff>
    </xdr:to>
    <xdr:sp macro="" textlink="">
      <xdr:nvSpPr>
        <xdr:cNvPr id="2" name="Isosceles Triangle 1">
          <a:extLst>
            <a:ext uri="{FF2B5EF4-FFF2-40B4-BE49-F238E27FC236}">
              <a16:creationId xmlns:a16="http://schemas.microsoft.com/office/drawing/2014/main" id="{F0A20429-439D-41A1-AA71-95E79A2A03DD}"/>
            </a:ext>
          </a:extLst>
        </xdr:cNvPr>
        <xdr:cNvSpPr/>
      </xdr:nvSpPr>
      <xdr:spPr>
        <a:xfrm rot="16200000">
          <a:off x="15210651" y="8150600"/>
          <a:ext cx="593288" cy="410765"/>
        </a:xfrm>
        <a:prstGeom prst="triangle">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twoCellAnchor>
    <xdr:from>
      <xdr:col>0</xdr:col>
      <xdr:colOff>309562</xdr:colOff>
      <xdr:row>43</xdr:row>
      <xdr:rowOff>333375</xdr:rowOff>
    </xdr:from>
    <xdr:to>
      <xdr:col>0</xdr:col>
      <xdr:colOff>720327</xdr:colOff>
      <xdr:row>45</xdr:row>
      <xdr:rowOff>122174</xdr:rowOff>
    </xdr:to>
    <xdr:sp macro="" textlink="">
      <xdr:nvSpPr>
        <xdr:cNvPr id="19" name="Isosceles Triangle 3">
          <a:extLst>
            <a:ext uri="{FF2B5EF4-FFF2-40B4-BE49-F238E27FC236}">
              <a16:creationId xmlns:a16="http://schemas.microsoft.com/office/drawing/2014/main" id="{09069FFD-37B5-4EDD-B5E4-5014ACAB49AB}"/>
            </a:ext>
          </a:extLst>
        </xdr:cNvPr>
        <xdr:cNvSpPr/>
      </xdr:nvSpPr>
      <xdr:spPr>
        <a:xfrm rot="5400000" flipH="1">
          <a:off x="239545" y="25473192"/>
          <a:ext cx="550799" cy="410765"/>
        </a:xfrm>
        <a:prstGeom prst="triangle">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oneCellAnchor>
    <xdr:from>
      <xdr:col>0</xdr:col>
      <xdr:colOff>762001</xdr:colOff>
      <xdr:row>4</xdr:row>
      <xdr:rowOff>374628</xdr:rowOff>
    </xdr:from>
    <xdr:ext cx="13573574" cy="623248"/>
    <xdr:sp macro="" textlink="">
      <xdr:nvSpPr>
        <xdr:cNvPr id="5" name="Rectangle 4">
          <a:extLst>
            <a:ext uri="{FF2B5EF4-FFF2-40B4-BE49-F238E27FC236}">
              <a16:creationId xmlns:a16="http://schemas.microsoft.com/office/drawing/2014/main" id="{EE48C414-8888-4CDE-8233-D72C8955FB7C}"/>
            </a:ext>
          </a:extLst>
        </xdr:cNvPr>
        <xdr:cNvSpPr/>
      </xdr:nvSpPr>
      <xdr:spPr>
        <a:xfrm>
          <a:off x="762001" y="2495528"/>
          <a:ext cx="13573574" cy="623248"/>
        </a:xfrm>
        <a:prstGeom prst="rect">
          <a:avLst/>
        </a:prstGeom>
        <a:noFill/>
      </xdr:spPr>
      <xdr:txBody>
        <a:bodyPr wrap="square" lIns="91440" tIns="45720" rIns="91440" bIns="45720" anchor="ctr">
          <a:spAutoFit/>
        </a:bodyPr>
        <a:lstStyle/>
        <a:p>
          <a:pPr algn="l"/>
          <a:r>
            <a:rPr lang="en-US" sz="3600" b="1" cap="none" spc="0">
              <a:ln w="6350">
                <a:noFill/>
              </a:ln>
              <a:solidFill>
                <a:srgbClr val="20207A"/>
              </a:solidFill>
              <a:effectLst/>
              <a:latin typeface="Arial" panose="020B0604020202020204" pitchFamily="34" charset="0"/>
              <a:cs typeface="Arial" panose="020B0604020202020204" pitchFamily="34" charset="0"/>
            </a:rPr>
            <a:t>Kostnader</a:t>
          </a:r>
          <a:r>
            <a:rPr lang="en-US" sz="3600" b="1" cap="none" spc="0" baseline="0">
              <a:ln w="6350">
                <a:noFill/>
              </a:ln>
              <a:solidFill>
                <a:srgbClr val="20207A"/>
              </a:solidFill>
              <a:effectLst/>
              <a:latin typeface="Arial" panose="020B0604020202020204" pitchFamily="34" charset="0"/>
              <a:cs typeface="Arial" panose="020B0604020202020204" pitchFamily="34" charset="0"/>
            </a:rPr>
            <a:t> tilknyttet eksisterende tjenester og utstyr for DHO</a:t>
          </a:r>
          <a:endParaRPr lang="en-US" sz="3600" b="1" cap="none" spc="0">
            <a:ln w="6350">
              <a:noFill/>
            </a:ln>
            <a:solidFill>
              <a:srgbClr val="20207A"/>
            </a:solidFill>
            <a:effectLst/>
            <a:latin typeface="Arial" panose="020B0604020202020204" pitchFamily="34" charset="0"/>
            <a:cs typeface="Arial" panose="020B0604020202020204" pitchFamily="34" charset="0"/>
          </a:endParaRPr>
        </a:p>
      </xdr:txBody>
    </xdr:sp>
    <xdr:clientData/>
  </xdr:oneCellAnchor>
  <xdr:twoCellAnchor>
    <xdr:from>
      <xdr:col>1</xdr:col>
      <xdr:colOff>44192</xdr:colOff>
      <xdr:row>4</xdr:row>
      <xdr:rowOff>1214896</xdr:rowOff>
    </xdr:from>
    <xdr:to>
      <xdr:col>21</xdr:col>
      <xdr:colOff>27423</xdr:colOff>
      <xdr:row>4</xdr:row>
      <xdr:rowOff>4480775</xdr:rowOff>
    </xdr:to>
    <xdr:grpSp>
      <xdr:nvGrpSpPr>
        <xdr:cNvPr id="3" name="Group 2">
          <a:extLst>
            <a:ext uri="{FF2B5EF4-FFF2-40B4-BE49-F238E27FC236}">
              <a16:creationId xmlns:a16="http://schemas.microsoft.com/office/drawing/2014/main" id="{01A326B0-2E5B-82FF-554A-2E6162185492}"/>
            </a:ext>
          </a:extLst>
        </xdr:cNvPr>
        <xdr:cNvGrpSpPr/>
      </xdr:nvGrpSpPr>
      <xdr:grpSpPr>
        <a:xfrm>
          <a:off x="765371" y="2752503"/>
          <a:ext cx="18434516" cy="3265879"/>
          <a:chOff x="741798" y="2717431"/>
          <a:chExt cx="18402703" cy="3265879"/>
        </a:xfrm>
      </xdr:grpSpPr>
      <xdr:sp macro="" textlink="">
        <xdr:nvSpPr>
          <xdr:cNvPr id="8" name="Rectangle 7">
            <a:extLst>
              <a:ext uri="{FF2B5EF4-FFF2-40B4-BE49-F238E27FC236}">
                <a16:creationId xmlns:a16="http://schemas.microsoft.com/office/drawing/2014/main" id="{D5BB8DF7-4327-B0AD-6289-7F28BF4606FD}"/>
              </a:ext>
            </a:extLst>
          </xdr:cNvPr>
          <xdr:cNvSpPr/>
        </xdr:nvSpPr>
        <xdr:spPr>
          <a:xfrm>
            <a:off x="741798" y="3383631"/>
            <a:ext cx="18402703" cy="2599679"/>
          </a:xfrm>
          <a:prstGeom prst="rect">
            <a:avLst/>
          </a:prstGeom>
          <a:solidFill>
            <a:srgbClr val="FEDEBE"/>
          </a:solidFill>
          <a:ln w="19050">
            <a:solidFill>
              <a:srgbClr val="FFCB97"/>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bIns="36000" rtlCol="0" anchor="t"/>
          <a:lstStyle/>
          <a:p>
            <a:pPr marL="360000" indent="0" algn="l">
              <a:spcBef>
                <a:spcPts val="0"/>
              </a:spcBef>
              <a:buFont typeface="Arial" panose="020B0604020202020204" pitchFamily="34" charset="0"/>
              <a:buNone/>
            </a:pPr>
            <a:br>
              <a:rPr lang="nb-NO" sz="1400" b="0">
                <a:solidFill>
                  <a:sysClr val="windowText" lastClr="000000"/>
                </a:solidFill>
                <a:latin typeface="Arial" panose="020B0604020202020204" pitchFamily="34" charset="0"/>
                <a:cs typeface="Arial" panose="020B0604020202020204" pitchFamily="34" charset="0"/>
              </a:rPr>
            </a:br>
            <a:r>
              <a:rPr lang="nb-NO" sz="1400" b="0">
                <a:solidFill>
                  <a:sysClr val="windowText" lastClr="000000"/>
                </a:solidFill>
                <a:latin typeface="Arial" panose="020B0604020202020204" pitchFamily="34" charset="0"/>
                <a:cs typeface="Arial" panose="020B0604020202020204" pitchFamily="34" charset="0"/>
              </a:rPr>
              <a:t>Dette arket fylles ut første gang verktøyet tas i bruk og må oppdateres ved endringer i kostnader og teknologi. Alle tall legges inn eks. MVA.</a:t>
            </a:r>
            <a:br>
              <a:rPr lang="nb-NO" sz="1400" b="0">
                <a:solidFill>
                  <a:sysClr val="windowText" lastClr="000000"/>
                </a:solidFill>
                <a:latin typeface="Arial" panose="020B0604020202020204" pitchFamily="34" charset="0"/>
                <a:cs typeface="Arial" panose="020B0604020202020204" pitchFamily="34" charset="0"/>
              </a:rPr>
            </a:br>
            <a:br>
              <a:rPr lang="nb-NO" sz="1400" b="0">
                <a:solidFill>
                  <a:sysClr val="windowText" lastClr="000000"/>
                </a:solidFill>
                <a:latin typeface="Arial" panose="020B0604020202020204" pitchFamily="34" charset="0"/>
                <a:cs typeface="Arial" panose="020B0604020202020204" pitchFamily="34" charset="0"/>
              </a:rPr>
            </a:br>
            <a:r>
              <a:rPr lang="nb-NO" sz="1400" b="1">
                <a:solidFill>
                  <a:sysClr val="windowText" lastClr="000000"/>
                </a:solidFill>
                <a:latin typeface="Arial" panose="020B0604020202020204" pitchFamily="34" charset="0"/>
                <a:cs typeface="Arial" panose="020B0604020202020204" pitchFamily="34" charset="0"/>
              </a:rPr>
              <a:t>Slik</a:t>
            </a:r>
            <a:r>
              <a:rPr lang="nb-NO" sz="1400" b="1" baseline="0">
                <a:solidFill>
                  <a:sysClr val="windowText" lastClr="000000"/>
                </a:solidFill>
                <a:latin typeface="Arial" panose="020B0604020202020204" pitchFamily="34" charset="0"/>
                <a:cs typeface="Arial" panose="020B0604020202020204" pitchFamily="34" charset="0"/>
              </a:rPr>
              <a:t> fyller du ut:</a:t>
            </a:r>
            <a:endParaRPr lang="nb-NO" sz="1400" b="1">
              <a:solidFill>
                <a:sysClr val="windowText" lastClr="000000"/>
              </a:solidFill>
              <a:latin typeface="Arial" panose="020B0604020202020204" pitchFamily="34" charset="0"/>
              <a:cs typeface="Arial" panose="020B0604020202020204" pitchFamily="34" charset="0"/>
            </a:endParaRPr>
          </a:p>
          <a:p>
            <a:pPr marL="360000" lvl="3" indent="-285750" algn="l">
              <a:spcBef>
                <a:spcPts val="0"/>
              </a:spcBef>
              <a:buClr>
                <a:srgbClr val="FEBF7D"/>
              </a:buClr>
              <a:buFont typeface="Arial" panose="020B0604020202020204" pitchFamily="34" charset="0"/>
              <a:buChar char="•"/>
            </a:pPr>
            <a:r>
              <a:rPr lang="nb-NO" sz="1400" b="0">
                <a:solidFill>
                  <a:sysClr val="windowText" lastClr="000000"/>
                </a:solidFill>
                <a:latin typeface="Arial" panose="020B0604020202020204" pitchFamily="34" charset="0"/>
                <a:cs typeface="Arial" panose="020B0604020202020204" pitchFamily="34" charset="0"/>
              </a:rPr>
              <a:t>Fyll inn kostnader tilknyttet eksisterende tjenester,</a:t>
            </a:r>
            <a:r>
              <a:rPr lang="nb-NO" sz="1400" b="0" baseline="0">
                <a:solidFill>
                  <a:sysClr val="windowText" lastClr="000000"/>
                </a:solidFill>
                <a:latin typeface="Arial" panose="020B0604020202020204" pitchFamily="34" charset="0"/>
                <a:cs typeface="Arial" panose="020B0604020202020204" pitchFamily="34" charset="0"/>
              </a:rPr>
              <a:t> samt </a:t>
            </a:r>
            <a:r>
              <a:rPr lang="nb-NO" sz="1400" b="0">
                <a:solidFill>
                  <a:sysClr val="windowText" lastClr="000000"/>
                </a:solidFill>
                <a:latin typeface="Arial" panose="020B0604020202020204" pitchFamily="34" charset="0"/>
                <a:cs typeface="Arial" panose="020B0604020202020204" pitchFamily="34" charset="0"/>
              </a:rPr>
              <a:t>kostnader for utstyr og lisenser tilknyttet DHO.</a:t>
            </a:r>
          </a:p>
          <a:p>
            <a:pPr marL="360000" lvl="3" indent="-285750" algn="l">
              <a:spcBef>
                <a:spcPts val="0"/>
              </a:spcBef>
              <a:buClr>
                <a:srgbClr val="FEBF7D"/>
              </a:buClr>
              <a:buFont typeface="Arial" panose="020B0604020202020204" pitchFamily="34" charset="0"/>
              <a:buChar char="•"/>
            </a:pPr>
            <a:r>
              <a:rPr lang="nb-NO" sz="1400" b="0">
                <a:solidFill>
                  <a:sysClr val="windowText" lastClr="000000"/>
                </a:solidFill>
                <a:latin typeface="Arial" panose="020B0604020202020204" pitchFamily="34" charset="0"/>
                <a:cs typeface="Arial" panose="020B0604020202020204" pitchFamily="34" charset="0"/>
              </a:rPr>
              <a:t>Fyll inn tall i de gule cellene. Gule felt med oransje pil må fylles ut. Disse er obligatoriske for at beregningene skal bli riktige.</a:t>
            </a:r>
          </a:p>
          <a:p>
            <a:pPr marL="360000" lvl="3" indent="-285750" algn="l">
              <a:spcBef>
                <a:spcPts val="0"/>
              </a:spcBef>
              <a:buClr>
                <a:srgbClr val="FEBF7D"/>
              </a:buClr>
              <a:buFont typeface="Arial" panose="020B0604020202020204" pitchFamily="34" charset="0"/>
              <a:buChar char="•"/>
            </a:pPr>
            <a:r>
              <a:rPr lang="nb-NO" sz="1400" b="0">
                <a:solidFill>
                  <a:sysClr val="windowText" lastClr="000000"/>
                </a:solidFill>
                <a:latin typeface="Arial" panose="020B0604020202020204" pitchFamily="34" charset="0"/>
                <a:cs typeface="Arial" panose="020B0604020202020204" pitchFamily="34" charset="0"/>
              </a:rPr>
              <a:t>Ikke skriv noe i de</a:t>
            </a:r>
            <a:r>
              <a:rPr lang="nb-NO" sz="1400" b="0" baseline="0">
                <a:solidFill>
                  <a:sysClr val="windowText" lastClr="000000"/>
                </a:solidFill>
                <a:latin typeface="Arial" panose="020B0604020202020204" pitchFamily="34" charset="0"/>
                <a:cs typeface="Arial" panose="020B0604020202020204" pitchFamily="34" charset="0"/>
              </a:rPr>
              <a:t> hvite</a:t>
            </a:r>
            <a:r>
              <a:rPr lang="nb-NO" sz="1400" b="0">
                <a:solidFill>
                  <a:sysClr val="windowText" lastClr="000000"/>
                </a:solidFill>
                <a:latin typeface="Arial" panose="020B0604020202020204" pitchFamily="34" charset="0"/>
                <a:cs typeface="Arial" panose="020B0604020202020204" pitchFamily="34" charset="0"/>
              </a:rPr>
              <a:t> cellene, da dette er beregningsceller.</a:t>
            </a:r>
          </a:p>
          <a:p>
            <a:pPr marL="360000" lvl="3" indent="-285750" algn="l">
              <a:spcBef>
                <a:spcPts val="0"/>
              </a:spcBef>
              <a:buClr>
                <a:srgbClr val="FEBF7D"/>
              </a:buClr>
              <a:buFont typeface="Arial" panose="020B0604020202020204" pitchFamily="34" charset="0"/>
              <a:buChar char="•"/>
            </a:pPr>
            <a:r>
              <a:rPr lang="nb-NO" sz="1400" b="0">
                <a:solidFill>
                  <a:sysClr val="windowText" lastClr="000000"/>
                </a:solidFill>
                <a:latin typeface="Arial" panose="020B0604020202020204" pitchFamily="34" charset="0"/>
                <a:cs typeface="Arial" panose="020B0604020202020204" pitchFamily="34" charset="0"/>
              </a:rPr>
              <a:t>I dette regnearket er det viktig å bemerke seg at kostnader for oppholdsdøgn</a:t>
            </a:r>
            <a:r>
              <a:rPr lang="nb-NO" sz="1400" b="0" baseline="0">
                <a:solidFill>
                  <a:sysClr val="windowText" lastClr="000000"/>
                </a:solidFill>
                <a:latin typeface="Arial" panose="020B0604020202020204" pitchFamily="34" charset="0"/>
                <a:cs typeface="Arial" panose="020B0604020202020204" pitchFamily="34" charset="0"/>
              </a:rPr>
              <a:t> kommunalt og på sykehus er utslagsgivende i gevinstberegningene. Bruk derfor eksakte tall så godt det lar seg gjøre på akkurat disse feltene.</a:t>
            </a:r>
          </a:p>
          <a:p>
            <a:pPr marL="360000" lvl="3" indent="-285750" algn="l">
              <a:spcBef>
                <a:spcPts val="0"/>
              </a:spcBef>
              <a:buClr>
                <a:srgbClr val="FEBF7D"/>
              </a:buClr>
              <a:buFont typeface="Arial" panose="020B0604020202020204" pitchFamily="34" charset="0"/>
              <a:buChar char="•"/>
            </a:pPr>
            <a:endParaRPr lang="nb-NO" sz="1400" b="0" i="0" baseline="0">
              <a:solidFill>
                <a:sysClr val="windowText" lastClr="000000"/>
              </a:solidFill>
              <a:latin typeface="Arial" panose="020B0604020202020204" pitchFamily="34" charset="0"/>
              <a:cs typeface="Arial" panose="020B0604020202020204" pitchFamily="34" charset="0"/>
            </a:endParaRPr>
          </a:p>
          <a:p>
            <a:pPr marL="360000" lvl="3" indent="-285750" algn="l">
              <a:spcBef>
                <a:spcPts val="0"/>
              </a:spcBef>
              <a:buClr>
                <a:srgbClr val="FEBF7D"/>
              </a:buClr>
              <a:buFont typeface="Arial" panose="020B0604020202020204" pitchFamily="34" charset="0"/>
              <a:buChar char="•"/>
            </a:pPr>
            <a:r>
              <a:rPr lang="nb-NO" sz="1400" b="1" i="0" baseline="0">
                <a:solidFill>
                  <a:schemeClr val="tx1"/>
                </a:solidFill>
                <a:latin typeface="Arial" panose="020B0604020202020204" pitchFamily="34" charset="0"/>
                <a:cs typeface="Arial" panose="020B0604020202020204" pitchFamily="34" charset="0"/>
              </a:rPr>
              <a:t>Er du usikker på hvor du finner de ulike tallene? Sjekk ut tilhørende gevinstveileder for for flere beskrivelser.</a:t>
            </a:r>
            <a:r>
              <a:rPr lang="nb-NO" sz="1400" b="0" baseline="0">
                <a:solidFill>
                  <a:sysClr val="windowText" lastClr="000000"/>
                </a:solidFill>
                <a:latin typeface="Arial" panose="020B0604020202020204" pitchFamily="34" charset="0"/>
                <a:cs typeface="Arial" panose="020B0604020202020204" pitchFamily="34" charset="0"/>
              </a:rPr>
              <a:t> </a:t>
            </a:r>
            <a:endParaRPr lang="nb-NO" sz="1400" b="0">
              <a:solidFill>
                <a:sysClr val="windowText" lastClr="000000"/>
              </a:solidFill>
              <a:latin typeface="Arial" panose="020B0604020202020204" pitchFamily="34" charset="0"/>
              <a:cs typeface="Arial" panose="020B0604020202020204" pitchFamily="34" charset="0"/>
            </a:endParaRPr>
          </a:p>
          <a:p>
            <a:pPr algn="l"/>
            <a:br>
              <a:rPr lang="nb-NO" sz="1200">
                <a:solidFill>
                  <a:schemeClr val="tx1"/>
                </a:solidFill>
                <a:latin typeface="Arial" panose="020B0604020202020204" pitchFamily="34" charset="0"/>
                <a:cs typeface="Arial" panose="020B0604020202020204" pitchFamily="34" charset="0"/>
              </a:rPr>
            </a:br>
            <a:endParaRPr lang="nb-NO" sz="1200">
              <a:solidFill>
                <a:schemeClr val="tx1"/>
              </a:solidFill>
              <a:latin typeface="Arial" panose="020B0604020202020204" pitchFamily="34" charset="0"/>
              <a:cs typeface="Arial" panose="020B0604020202020204" pitchFamily="34" charset="0"/>
            </a:endParaRPr>
          </a:p>
        </xdr:txBody>
      </xdr:sp>
      <xdr:sp macro="" textlink="">
        <xdr:nvSpPr>
          <xdr:cNvPr id="9" name="Rectangle 8">
            <a:extLst>
              <a:ext uri="{FF2B5EF4-FFF2-40B4-BE49-F238E27FC236}">
                <a16:creationId xmlns:a16="http://schemas.microsoft.com/office/drawing/2014/main" id="{E8578714-4B2F-5D99-4F63-0BAA8CEC128E}"/>
              </a:ext>
            </a:extLst>
          </xdr:cNvPr>
          <xdr:cNvSpPr/>
        </xdr:nvSpPr>
        <xdr:spPr>
          <a:xfrm>
            <a:off x="741798" y="2717431"/>
            <a:ext cx="18402703" cy="669207"/>
          </a:xfrm>
          <a:prstGeom prst="rect">
            <a:avLst/>
          </a:prstGeom>
          <a:solidFill>
            <a:srgbClr val="FFCB97"/>
          </a:solidFill>
          <a:ln w="19050">
            <a:solidFill>
              <a:srgbClr val="FFCB97"/>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lang="nb-NO" sz="2000" b="0" i="0">
                <a:solidFill>
                  <a:schemeClr val="tx1">
                    <a:lumMod val="85000"/>
                    <a:lumOff val="15000"/>
                  </a:schemeClr>
                </a:solidFill>
                <a:latin typeface="Arial" panose="020B0604020202020204" pitchFamily="34" charset="0"/>
                <a:cs typeface="Arial" panose="020B0604020202020204" pitchFamily="34" charset="0"/>
              </a:rPr>
              <a:t>Hva</a:t>
            </a:r>
            <a:r>
              <a:rPr lang="nb-NO" sz="2000" b="0" i="0" baseline="0">
                <a:solidFill>
                  <a:schemeClr val="tx1">
                    <a:lumMod val="85000"/>
                    <a:lumOff val="15000"/>
                  </a:schemeClr>
                </a:solidFill>
                <a:latin typeface="Arial" panose="020B0604020202020204" pitchFamily="34" charset="0"/>
                <a:cs typeface="Arial" panose="020B0604020202020204" pitchFamily="34" charset="0"/>
              </a:rPr>
              <a:t> skal fylles inn i dette regnearket?</a:t>
            </a:r>
            <a:endParaRPr lang="nb-NO" sz="2000" b="0" i="0">
              <a:solidFill>
                <a:schemeClr val="tx1">
                  <a:lumMod val="85000"/>
                  <a:lumOff val="15000"/>
                </a:schemeClr>
              </a:solidFill>
              <a:latin typeface="Arial" panose="020B0604020202020204" pitchFamily="34" charset="0"/>
              <a:cs typeface="Arial" panose="020B0604020202020204" pitchFamily="34" charset="0"/>
            </a:endParaRPr>
          </a:p>
        </xdr:txBody>
      </xdr:sp>
    </xdr:grpSp>
    <xdr:clientData/>
  </xdr:twoCellAnchor>
  <xdr:twoCellAnchor>
    <xdr:from>
      <xdr:col>1</xdr:col>
      <xdr:colOff>123302</xdr:colOff>
      <xdr:row>40</xdr:row>
      <xdr:rowOff>522695</xdr:rowOff>
    </xdr:from>
    <xdr:to>
      <xdr:col>21</xdr:col>
      <xdr:colOff>61945</xdr:colOff>
      <xdr:row>40</xdr:row>
      <xdr:rowOff>4775618</xdr:rowOff>
    </xdr:to>
    <xdr:grpSp>
      <xdr:nvGrpSpPr>
        <xdr:cNvPr id="16" name="Group 9">
          <a:extLst>
            <a:ext uri="{FF2B5EF4-FFF2-40B4-BE49-F238E27FC236}">
              <a16:creationId xmlns:a16="http://schemas.microsoft.com/office/drawing/2014/main" id="{14455FB1-B14A-4795-A0FB-E3F103E673B0}"/>
            </a:ext>
          </a:extLst>
        </xdr:cNvPr>
        <xdr:cNvGrpSpPr/>
      </xdr:nvGrpSpPr>
      <xdr:grpSpPr>
        <a:xfrm>
          <a:off x="844481" y="17994266"/>
          <a:ext cx="18389928" cy="4252923"/>
          <a:chOff x="3800474" y="1676794"/>
          <a:chExt cx="9572625" cy="2103216"/>
        </a:xfrm>
        <a:solidFill>
          <a:srgbClr val="20207A"/>
        </a:solidFill>
      </xdr:grpSpPr>
      <xdr:sp macro="" textlink="">
        <xdr:nvSpPr>
          <xdr:cNvPr id="17" name="Rectangle 10">
            <a:extLst>
              <a:ext uri="{FF2B5EF4-FFF2-40B4-BE49-F238E27FC236}">
                <a16:creationId xmlns:a16="http://schemas.microsoft.com/office/drawing/2014/main" id="{45D07E87-E6BC-4AE8-2636-28BBF5BA9F12}"/>
              </a:ext>
            </a:extLst>
          </xdr:cNvPr>
          <xdr:cNvSpPr/>
        </xdr:nvSpPr>
        <xdr:spPr>
          <a:xfrm>
            <a:off x="3800474" y="2081146"/>
            <a:ext cx="9572625" cy="1698864"/>
          </a:xfrm>
          <a:prstGeom prst="rect">
            <a:avLst/>
          </a:prstGeom>
          <a:solidFill>
            <a:srgbClr val="FEDEBE"/>
          </a:solidFill>
          <a:ln w="19050">
            <a:solidFill>
              <a:srgbClr val="FFCB97"/>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360000" indent="0" algn="l">
              <a:spcBef>
                <a:spcPts val="0"/>
              </a:spcBef>
              <a:buFont typeface="Arial" panose="020B0604020202020204" pitchFamily="34" charset="0"/>
              <a:buNone/>
            </a:pPr>
            <a:endParaRPr lang="nb-NO" sz="1400" b="1">
              <a:solidFill>
                <a:sysClr val="windowText" lastClr="000000"/>
              </a:solidFill>
              <a:latin typeface="Arial" panose="020B0604020202020204" pitchFamily="34" charset="0"/>
              <a:cs typeface="Arial" panose="020B0604020202020204" pitchFamily="34" charset="0"/>
            </a:endParaRPr>
          </a:p>
          <a:p>
            <a:pPr marL="360000" indent="0" algn="l">
              <a:spcBef>
                <a:spcPts val="0"/>
              </a:spcBef>
              <a:buFont typeface="Arial" panose="020B0604020202020204" pitchFamily="34" charset="0"/>
              <a:buNone/>
            </a:pPr>
            <a:r>
              <a:rPr lang="nb-NO" sz="1400" b="1">
                <a:solidFill>
                  <a:sysClr val="windowText" lastClr="000000"/>
                </a:solidFill>
                <a:latin typeface="Arial" panose="020B0604020202020204" pitchFamily="34" charset="0"/>
                <a:cs typeface="Arial" panose="020B0604020202020204" pitchFamily="34" charset="0"/>
              </a:rPr>
              <a:t>Slik</a:t>
            </a:r>
            <a:r>
              <a:rPr lang="nb-NO" sz="1400" b="1" baseline="0">
                <a:solidFill>
                  <a:sysClr val="windowText" lastClr="000000"/>
                </a:solidFill>
                <a:latin typeface="Arial" panose="020B0604020202020204" pitchFamily="34" charset="0"/>
                <a:cs typeface="Arial" panose="020B0604020202020204" pitchFamily="34" charset="0"/>
              </a:rPr>
              <a:t> fyller dere ut tabellen</a:t>
            </a:r>
            <a:endParaRPr lang="nb-NO" sz="1400" b="1">
              <a:solidFill>
                <a:sysClr val="windowText" lastClr="000000"/>
              </a:solidFill>
              <a:latin typeface="Arial" panose="020B0604020202020204" pitchFamily="34" charset="0"/>
              <a:cs typeface="Arial" panose="020B0604020202020204" pitchFamily="34" charset="0"/>
            </a:endParaRPr>
          </a:p>
          <a:p>
            <a:pPr marL="360000" lvl="3" indent="-285750" algn="l">
              <a:spcBef>
                <a:spcPts val="600"/>
              </a:spcBef>
              <a:buClr>
                <a:srgbClr val="FEBF7D"/>
              </a:buClr>
              <a:buFont typeface="Arial" panose="020B0604020202020204" pitchFamily="34" charset="0"/>
              <a:buChar char="•"/>
            </a:pPr>
            <a:r>
              <a:rPr lang="nb-NO" sz="1400" b="0">
                <a:solidFill>
                  <a:sysClr val="windowText" lastClr="000000"/>
                </a:solidFill>
                <a:latin typeface="Arial" panose="020B0604020202020204" pitchFamily="34" charset="0"/>
                <a:cs typeface="Arial" panose="020B0604020202020204" pitchFamily="34" charset="0"/>
              </a:rPr>
              <a:t>Dere skal </a:t>
            </a:r>
            <a:r>
              <a:rPr lang="nb-NO" sz="1400" b="0">
                <a:solidFill>
                  <a:sysClr val="windowText" lastClr="000000"/>
                </a:solidFill>
                <a:latin typeface="Arial" panose="020B0604020202020204" pitchFamily="34" charset="0"/>
                <a:ea typeface="+mn-ea"/>
                <a:cs typeface="Arial" panose="020B0604020202020204" pitchFamily="34" charset="0"/>
              </a:rPr>
              <a:t>registrere alt DHO‑utstyr med</a:t>
            </a:r>
            <a:r>
              <a:rPr lang="nb-NO" sz="1400" b="0" baseline="0">
                <a:solidFill>
                  <a:sysClr val="windowText" lastClr="000000"/>
                </a:solidFill>
                <a:latin typeface="Arial" panose="020B0604020202020204" pitchFamily="34" charset="0"/>
                <a:ea typeface="+mn-ea"/>
                <a:cs typeface="Arial" panose="020B0604020202020204" pitchFamily="34" charset="0"/>
              </a:rPr>
              <a:t> eventuelle tilhørende</a:t>
            </a:r>
            <a:r>
              <a:rPr lang="nb-NO" sz="1400" b="0">
                <a:solidFill>
                  <a:sysClr val="windowText" lastClr="000000"/>
                </a:solidFill>
                <a:latin typeface="Arial" panose="020B0604020202020204" pitchFamily="34" charset="0"/>
                <a:ea typeface="+mn-ea"/>
                <a:cs typeface="Arial" panose="020B0604020202020204" pitchFamily="34" charset="0"/>
              </a:rPr>
              <a:t> lisenser. I den første kolonnen til venstre ligger </a:t>
            </a:r>
            <a:r>
              <a:rPr lang="nb-NO" sz="1400" b="1">
                <a:solidFill>
                  <a:sysClr val="windowText" lastClr="000000"/>
                </a:solidFill>
                <a:latin typeface="Arial" panose="020B0604020202020204" pitchFamily="34" charset="0"/>
                <a:ea typeface="+mn-ea"/>
                <a:cs typeface="Arial" panose="020B0604020202020204" pitchFamily="34" charset="0"/>
              </a:rPr>
              <a:t>forslag til DHO-utstyr med noen eksempel på priser.</a:t>
            </a:r>
            <a:r>
              <a:rPr lang="nb-NO" sz="1400" b="1" baseline="0">
                <a:solidFill>
                  <a:sysClr val="windowText" lastClr="000000"/>
                </a:solidFill>
                <a:latin typeface="Arial" panose="020B0604020202020204" pitchFamily="34" charset="0"/>
                <a:ea typeface="+mn-ea"/>
                <a:cs typeface="Arial" panose="020B0604020202020204" pitchFamily="34" charset="0"/>
              </a:rPr>
              <a:t> </a:t>
            </a:r>
            <a:r>
              <a:rPr lang="nb-NO" sz="1400" b="0" baseline="0">
                <a:solidFill>
                  <a:sysClr val="windowText" lastClr="000000"/>
                </a:solidFill>
                <a:latin typeface="Arial" panose="020B0604020202020204" pitchFamily="34" charset="0"/>
                <a:ea typeface="+mn-ea"/>
                <a:cs typeface="Arial" panose="020B0604020202020204" pitchFamily="34" charset="0"/>
              </a:rPr>
              <a:t>Legg til, fjern og juster </a:t>
            </a:r>
            <a:r>
              <a:rPr lang="nb-NO" sz="1400" b="0">
                <a:solidFill>
                  <a:sysClr val="windowText" lastClr="000000"/>
                </a:solidFill>
                <a:latin typeface="Arial" panose="020B0604020202020204" pitchFamily="34" charset="0"/>
                <a:ea typeface="+mn-ea"/>
                <a:cs typeface="Arial" panose="020B0604020202020204" pitchFamily="34" charset="0"/>
              </a:rPr>
              <a:t>slik at listen</a:t>
            </a:r>
            <a:r>
              <a:rPr lang="nb-NO" sz="1400" b="0" baseline="0">
                <a:solidFill>
                  <a:sysClr val="windowText" lastClr="000000"/>
                </a:solidFill>
                <a:latin typeface="Arial" panose="020B0604020202020204" pitchFamily="34" charset="0"/>
                <a:ea typeface="+mn-ea"/>
                <a:cs typeface="Arial" panose="020B0604020202020204" pitchFamily="34" charset="0"/>
              </a:rPr>
              <a:t> </a:t>
            </a:r>
            <a:r>
              <a:rPr lang="nb-NO" sz="1400" b="0">
                <a:solidFill>
                  <a:sysClr val="windowText" lastClr="000000"/>
                </a:solidFill>
                <a:latin typeface="Arial" panose="020B0604020202020204" pitchFamily="34" charset="0"/>
                <a:ea typeface="+mn-ea"/>
                <a:cs typeface="Arial" panose="020B0604020202020204" pitchFamily="34" charset="0"/>
              </a:rPr>
              <a:t>passer deres prosjekt. </a:t>
            </a:r>
          </a:p>
          <a:p>
            <a:pPr marL="360000" indent="-285750" algn="l">
              <a:spcBef>
                <a:spcPts val="600"/>
              </a:spcBef>
              <a:buClr>
                <a:srgbClr val="FEBF7D"/>
              </a:buClr>
              <a:buFont typeface="Arial" panose="020B0604020202020204" pitchFamily="34" charset="0"/>
              <a:buChar char="•"/>
            </a:pPr>
            <a:r>
              <a:rPr lang="nb-NO" sz="1400" b="0">
                <a:solidFill>
                  <a:sysClr val="windowText" lastClr="000000"/>
                </a:solidFill>
                <a:latin typeface="Arial" panose="020B0604020202020204" pitchFamily="34" charset="0"/>
                <a:ea typeface="+mn-ea"/>
                <a:cs typeface="Arial" panose="020B0604020202020204" pitchFamily="34" charset="0"/>
              </a:rPr>
              <a:t>Fyll </a:t>
            </a:r>
            <a:r>
              <a:rPr lang="nb-NO" sz="1400" b="0">
                <a:solidFill>
                  <a:sysClr val="windowText" lastClr="000000"/>
                </a:solidFill>
                <a:latin typeface="Arial" panose="020B0604020202020204" pitchFamily="34" charset="0"/>
                <a:cs typeface="Arial" panose="020B0604020202020204" pitchFamily="34" charset="0"/>
              </a:rPr>
              <a:t>inn tall kun hvor det er relevant. Ikke alt</a:t>
            </a:r>
            <a:r>
              <a:rPr lang="nb-NO" sz="1400" b="0" baseline="0">
                <a:solidFill>
                  <a:sysClr val="windowText" lastClr="000000"/>
                </a:solidFill>
                <a:latin typeface="Arial" panose="020B0604020202020204" pitchFamily="34" charset="0"/>
                <a:cs typeface="Arial" panose="020B0604020202020204" pitchFamily="34" charset="0"/>
              </a:rPr>
              <a:t> utstyr </a:t>
            </a:r>
            <a:r>
              <a:rPr lang="nb-NO" sz="1400" b="0">
                <a:solidFill>
                  <a:sysClr val="windowText" lastClr="000000"/>
                </a:solidFill>
                <a:latin typeface="Arial" panose="020B0604020202020204" pitchFamily="34" charset="0"/>
                <a:cs typeface="Arial" panose="020B0604020202020204" pitchFamily="34" charset="0"/>
              </a:rPr>
              <a:t>har innkjøpspri</a:t>
            </a:r>
            <a:r>
              <a:rPr lang="nb-NO" sz="1400" b="0" baseline="0">
                <a:solidFill>
                  <a:sysClr val="windowText" lastClr="000000"/>
                </a:solidFill>
                <a:latin typeface="Arial" panose="020B0604020202020204" pitchFamily="34" charset="0"/>
                <a:cs typeface="Arial" panose="020B0604020202020204" pitchFamily="34" charset="0"/>
              </a:rPr>
              <a:t>s </a:t>
            </a:r>
            <a:r>
              <a:rPr lang="nb-NO" sz="1400" b="0">
                <a:solidFill>
                  <a:sysClr val="windowText" lastClr="000000"/>
                </a:solidFill>
                <a:latin typeface="Arial" panose="020B0604020202020204" pitchFamily="34" charset="0"/>
                <a:cs typeface="Arial" panose="020B0604020202020204" pitchFamily="34" charset="0"/>
              </a:rPr>
              <a:t>og lisens. Der</a:t>
            </a:r>
            <a:r>
              <a:rPr lang="nb-NO" sz="1400" b="0" baseline="0">
                <a:solidFill>
                  <a:sysClr val="windowText" lastClr="000000"/>
                </a:solidFill>
                <a:latin typeface="Arial" panose="020B0604020202020204" pitchFamily="34" charset="0"/>
                <a:cs typeface="Arial" panose="020B0604020202020204" pitchFamily="34" charset="0"/>
              </a:rPr>
              <a:t> hvor det ikke er relevant å fylle inn data kan du </a:t>
            </a:r>
            <a:r>
              <a:rPr lang="nb-NO" sz="1400" b="0">
                <a:solidFill>
                  <a:sysClr val="windowText" lastClr="000000"/>
                </a:solidFill>
                <a:latin typeface="Arial" panose="020B0604020202020204" pitchFamily="34" charset="0"/>
                <a:cs typeface="Arial" panose="020B0604020202020204" pitchFamily="34" charset="0"/>
              </a:rPr>
              <a:t>la stå tomt.</a:t>
            </a:r>
          </a:p>
          <a:p>
            <a:pPr marL="360000" marR="0" lvl="0" indent="-285750" algn="l" defTabSz="914400" eaLnBrk="1" fontAlgn="auto" latinLnBrk="0" hangingPunct="1">
              <a:lnSpc>
                <a:spcPct val="100000"/>
              </a:lnSpc>
              <a:spcBef>
                <a:spcPts val="600"/>
              </a:spcBef>
              <a:spcAft>
                <a:spcPts val="0"/>
              </a:spcAft>
              <a:buClr>
                <a:srgbClr val="FEBF7D"/>
              </a:buClr>
              <a:buSzTx/>
              <a:buFont typeface="Arial" panose="020B0604020202020204" pitchFamily="34" charset="0"/>
              <a:buChar char="•"/>
              <a:tabLst/>
              <a:defRPr/>
            </a:pPr>
            <a:r>
              <a:rPr lang="nb-NO" sz="1400" b="0">
                <a:solidFill>
                  <a:sysClr val="windowText" lastClr="000000"/>
                </a:solidFill>
                <a:latin typeface="Arial" panose="020B0604020202020204" pitchFamily="34" charset="0"/>
                <a:cs typeface="Arial" panose="020B0604020202020204" pitchFamily="34" charset="0"/>
              </a:rPr>
              <a:t>Innkjøpspris</a:t>
            </a:r>
            <a:r>
              <a:rPr lang="nb-NO" sz="1400" b="0" baseline="0">
                <a:solidFill>
                  <a:sysClr val="windowText" lastClr="000000"/>
                </a:solidFill>
                <a:latin typeface="Arial" panose="020B0604020202020204" pitchFamily="34" charset="0"/>
                <a:cs typeface="Arial" panose="020B0604020202020204" pitchFamily="34" charset="0"/>
              </a:rPr>
              <a:t> </a:t>
            </a:r>
            <a:r>
              <a:rPr lang="nb-NO" sz="1400" b="0">
                <a:solidFill>
                  <a:sysClr val="windowText" lastClr="000000"/>
                </a:solidFill>
                <a:latin typeface="Arial" panose="020B0604020202020204" pitchFamily="34" charset="0"/>
                <a:cs typeface="Arial" panose="020B0604020202020204" pitchFamily="34" charset="0"/>
              </a:rPr>
              <a:t>er engangskostnader. Lisens/abonnement er løpende kostnader. Estimert levetid er forventet levetid på teknologi/utstyr.</a:t>
            </a:r>
          </a:p>
          <a:p>
            <a:pPr marL="360000" indent="-285750" algn="l">
              <a:spcBef>
                <a:spcPts val="600"/>
              </a:spcBef>
              <a:buClr>
                <a:srgbClr val="FEBF7D"/>
              </a:buClr>
              <a:buFont typeface="Arial" panose="020B0604020202020204" pitchFamily="34" charset="0"/>
              <a:buChar char="•"/>
            </a:pPr>
            <a:endParaRPr lang="nb-NO" sz="1400" b="0">
              <a:solidFill>
                <a:sysClr val="windowText" lastClr="000000"/>
              </a:solidFill>
              <a:latin typeface="Arial" panose="020B0604020202020204" pitchFamily="34" charset="0"/>
              <a:cs typeface="Arial" panose="020B0604020202020204" pitchFamily="34" charset="0"/>
            </a:endParaRPr>
          </a:p>
          <a:p>
            <a:pPr marL="360000" indent="0" algn="l">
              <a:spcBef>
                <a:spcPts val="0"/>
              </a:spcBef>
              <a:buFont typeface="Arial" panose="020B0604020202020204" pitchFamily="34" charset="0"/>
              <a:buNone/>
            </a:pPr>
            <a:r>
              <a:rPr lang="nb-NO" sz="1400" b="1">
                <a:solidFill>
                  <a:sysClr val="windowText" lastClr="000000"/>
                </a:solidFill>
                <a:latin typeface="Arial" panose="020B0604020202020204" pitchFamily="34" charset="0"/>
                <a:cs typeface="Arial" panose="020B0604020202020204" pitchFamily="34" charset="0"/>
              </a:rPr>
              <a:t>Hvor finner</a:t>
            </a:r>
            <a:r>
              <a:rPr lang="nb-NO" sz="1400" b="1" baseline="0">
                <a:solidFill>
                  <a:sysClr val="windowText" lastClr="000000"/>
                </a:solidFill>
                <a:latin typeface="Arial" panose="020B0604020202020204" pitchFamily="34" charset="0"/>
                <a:cs typeface="Arial" panose="020B0604020202020204" pitchFamily="34" charset="0"/>
              </a:rPr>
              <a:t> dere tallene?</a:t>
            </a:r>
            <a:endParaRPr lang="nb-NO" sz="1400" b="1">
              <a:solidFill>
                <a:sysClr val="windowText" lastClr="000000"/>
              </a:solidFill>
              <a:latin typeface="Arial" panose="020B0604020202020204" pitchFamily="34" charset="0"/>
              <a:cs typeface="Arial" panose="020B0604020202020204" pitchFamily="34" charset="0"/>
            </a:endParaRPr>
          </a:p>
          <a:p>
            <a:pPr marL="360000" marR="0" lvl="0" indent="-285750" algn="l" defTabSz="914400" eaLnBrk="1" fontAlgn="auto" latinLnBrk="0" hangingPunct="1">
              <a:lnSpc>
                <a:spcPct val="100000"/>
              </a:lnSpc>
              <a:spcBef>
                <a:spcPts val="600"/>
              </a:spcBef>
              <a:spcAft>
                <a:spcPts val="0"/>
              </a:spcAft>
              <a:buClr>
                <a:srgbClr val="FEBF7D"/>
              </a:buClr>
              <a:buSzTx/>
              <a:buFont typeface="Arial" panose="020B0604020202020204" pitchFamily="34" charset="0"/>
              <a:buChar char="•"/>
              <a:tabLst/>
              <a:defRPr/>
            </a:pPr>
            <a:r>
              <a:rPr lang="nb-NO" sz="1400" b="0">
                <a:solidFill>
                  <a:sysClr val="windowText" lastClr="000000"/>
                </a:solidFill>
                <a:latin typeface="Arial" panose="020B0604020202020204" pitchFamily="34" charset="0"/>
                <a:cs typeface="Arial" panose="020B0604020202020204" pitchFamily="34" charset="0"/>
              </a:rPr>
              <a:t>Prisene finner dere i deres</a:t>
            </a:r>
            <a:r>
              <a:rPr lang="nb-NO" sz="1400" b="0" baseline="0">
                <a:solidFill>
                  <a:sysClr val="windowText" lastClr="000000"/>
                </a:solidFill>
                <a:latin typeface="Arial" panose="020B0604020202020204" pitchFamily="34" charset="0"/>
                <a:cs typeface="Arial" panose="020B0604020202020204" pitchFamily="34" charset="0"/>
              </a:rPr>
              <a:t> avtale med </a:t>
            </a:r>
            <a:r>
              <a:rPr lang="nb-NO" sz="1400" b="0">
                <a:solidFill>
                  <a:sysClr val="windowText" lastClr="000000"/>
                </a:solidFill>
                <a:latin typeface="Arial" panose="020B0604020202020204" pitchFamily="34" charset="0"/>
                <a:cs typeface="Arial" panose="020B0604020202020204" pitchFamily="34" charset="0"/>
              </a:rPr>
              <a:t>leverandør.</a:t>
            </a:r>
            <a:r>
              <a:rPr lang="nb-NO" sz="1400" b="0" baseline="0">
                <a:solidFill>
                  <a:sysClr val="windowText" lastClr="000000"/>
                </a:solidFill>
                <a:latin typeface="Arial" panose="020B0604020202020204" pitchFamily="34" charset="0"/>
                <a:cs typeface="Arial" panose="020B0604020202020204" pitchFamily="34" charset="0"/>
              </a:rPr>
              <a:t> </a:t>
            </a:r>
            <a:r>
              <a:rPr lang="nb-NO" sz="1400" b="0">
                <a:solidFill>
                  <a:sysClr val="windowText" lastClr="000000"/>
                </a:solidFill>
                <a:latin typeface="Arial" panose="020B0604020202020204" pitchFamily="34" charset="0"/>
                <a:cs typeface="Arial" panose="020B0604020202020204" pitchFamily="34" charset="0"/>
              </a:rPr>
              <a:t>Levetid for utstyr kan hentes</a:t>
            </a:r>
            <a:r>
              <a:rPr lang="nb-NO" sz="1400" b="0" baseline="0">
                <a:solidFill>
                  <a:sysClr val="windowText" lastClr="000000"/>
                </a:solidFill>
                <a:latin typeface="Arial" panose="020B0604020202020204" pitchFamily="34" charset="0"/>
                <a:cs typeface="Arial" panose="020B0604020202020204" pitchFamily="34" charset="0"/>
              </a:rPr>
              <a:t> </a:t>
            </a:r>
            <a:r>
              <a:rPr lang="nb-NO" sz="1400" b="0">
                <a:solidFill>
                  <a:sysClr val="windowText" lastClr="000000"/>
                </a:solidFill>
                <a:latin typeface="Arial" panose="020B0604020202020204" pitchFamily="34" charset="0"/>
                <a:cs typeface="Arial" panose="020B0604020202020204" pitchFamily="34" charset="0"/>
              </a:rPr>
              <a:t>fra leverandør, garanti eller IT/medisinteknisk. Ved usikkerhet bruker dere et konservativt anslag.</a:t>
            </a:r>
          </a:p>
          <a:p>
            <a:pPr marL="360000" indent="-285750" algn="l">
              <a:spcBef>
                <a:spcPts val="600"/>
              </a:spcBef>
              <a:buClr>
                <a:srgbClr val="FEBF7D"/>
              </a:buClr>
              <a:buFont typeface="Arial" panose="020B0604020202020204" pitchFamily="34" charset="0"/>
              <a:buChar char="•"/>
            </a:pPr>
            <a:endParaRPr lang="nb-NO" sz="1400" b="0">
              <a:solidFill>
                <a:sysClr val="windowText" lastClr="000000"/>
              </a:solidFill>
              <a:latin typeface="Arial" panose="020B0604020202020204" pitchFamily="34" charset="0"/>
              <a:cs typeface="Arial" panose="020B0604020202020204" pitchFamily="34" charset="0"/>
            </a:endParaRPr>
          </a:p>
          <a:p>
            <a:pPr marL="360000" indent="0" algn="l">
              <a:spcBef>
                <a:spcPts val="0"/>
              </a:spcBef>
              <a:buFont typeface="Arial" panose="020B0604020202020204" pitchFamily="34" charset="0"/>
              <a:buNone/>
            </a:pPr>
            <a:r>
              <a:rPr lang="nb-NO" sz="1400" b="1">
                <a:solidFill>
                  <a:sysClr val="windowText" lastClr="000000"/>
                </a:solidFill>
                <a:latin typeface="Arial" panose="020B0604020202020204" pitchFamily="34" charset="0"/>
                <a:cs typeface="Arial" panose="020B0604020202020204" pitchFamily="34" charset="0"/>
              </a:rPr>
              <a:t>Felt dere ikke skal fylle ut</a:t>
            </a:r>
          </a:p>
          <a:p>
            <a:pPr marL="360000" indent="-285750" algn="l">
              <a:spcBef>
                <a:spcPts val="600"/>
              </a:spcBef>
              <a:buClr>
                <a:srgbClr val="FEBF7D"/>
              </a:buClr>
              <a:buFont typeface="Arial" panose="020B0604020202020204" pitchFamily="34" charset="0"/>
              <a:buChar char="•"/>
            </a:pPr>
            <a:r>
              <a:rPr lang="nb-NO" sz="1400" b="0">
                <a:solidFill>
                  <a:sysClr val="windowText" lastClr="000000"/>
                </a:solidFill>
                <a:latin typeface="Arial" panose="020B0604020202020204" pitchFamily="34" charset="0"/>
                <a:cs typeface="Arial" panose="020B0604020202020204" pitchFamily="34" charset="0"/>
              </a:rPr>
              <a:t>De hvite feltene «Estimert månedlig kostnad» og «Estimert kostnad per måling» beregnes automatisk.</a:t>
            </a:r>
            <a:r>
              <a:rPr lang="nb-NO" sz="1400" b="0" baseline="0">
                <a:solidFill>
                  <a:sysClr val="windowText" lastClr="000000"/>
                </a:solidFill>
                <a:latin typeface="Arial" panose="020B0604020202020204" pitchFamily="34" charset="0"/>
                <a:cs typeface="Arial" panose="020B0604020202020204" pitchFamily="34" charset="0"/>
              </a:rPr>
              <a:t> </a:t>
            </a:r>
            <a:r>
              <a:rPr lang="nb-NO" sz="1400" b="0">
                <a:solidFill>
                  <a:sysClr val="windowText" lastClr="000000"/>
                </a:solidFill>
                <a:latin typeface="Arial" panose="020B0604020202020204" pitchFamily="34" charset="0"/>
                <a:cs typeface="Arial" panose="020B0604020202020204" pitchFamily="34" charset="0"/>
              </a:rPr>
              <a:t>Feltene fordeler engangskostnader over levetid og legger til løpende kostnader.</a:t>
            </a:r>
            <a:r>
              <a:rPr lang="nb-NO" sz="1400" b="0" baseline="0">
                <a:solidFill>
                  <a:sysClr val="windowText" lastClr="000000"/>
                </a:solidFill>
                <a:latin typeface="Arial" panose="020B0604020202020204" pitchFamily="34" charset="0"/>
                <a:cs typeface="Arial" panose="020B0604020202020204" pitchFamily="34" charset="0"/>
              </a:rPr>
              <a:t> </a:t>
            </a:r>
          </a:p>
          <a:p>
            <a:pPr marL="360000" indent="-285750" algn="l">
              <a:spcBef>
                <a:spcPts val="600"/>
              </a:spcBef>
              <a:buClr>
                <a:srgbClr val="FEBF7D"/>
              </a:buClr>
              <a:buFont typeface="Arial" panose="020B0604020202020204" pitchFamily="34" charset="0"/>
              <a:buChar char="•"/>
            </a:pPr>
            <a:r>
              <a:rPr lang="nb-NO" sz="1400" b="0" baseline="0">
                <a:solidFill>
                  <a:sysClr val="windowText" lastClr="000000"/>
                </a:solidFill>
                <a:latin typeface="Arial" panose="020B0604020202020204" pitchFamily="34" charset="0"/>
                <a:cs typeface="Arial" panose="020B0604020202020204" pitchFamily="34" charset="0"/>
              </a:rPr>
              <a:t>Disse </a:t>
            </a:r>
            <a:r>
              <a:rPr lang="nb-NO" sz="1400" b="0">
                <a:solidFill>
                  <a:sysClr val="windowText" lastClr="000000"/>
                </a:solidFill>
                <a:latin typeface="Arial" panose="020B0604020202020204" pitchFamily="34" charset="0"/>
                <a:cs typeface="Arial" panose="020B0604020202020204" pitchFamily="34" charset="0"/>
              </a:rPr>
              <a:t>tallene brukes til</a:t>
            </a:r>
            <a:r>
              <a:rPr lang="nb-NO" sz="1400" b="0" baseline="0">
                <a:solidFill>
                  <a:sysClr val="windowText" lastClr="000000"/>
                </a:solidFill>
                <a:latin typeface="Arial" panose="020B0604020202020204" pitchFamily="34" charset="0"/>
                <a:cs typeface="Arial" panose="020B0604020202020204" pitchFamily="34" charset="0"/>
              </a:rPr>
              <a:t> å beregne kostnader ved DHO-tjenesten</a:t>
            </a:r>
            <a:r>
              <a:rPr lang="nb-NO" sz="1400" b="0">
                <a:solidFill>
                  <a:sysClr val="windowText" lastClr="000000"/>
                </a:solidFill>
                <a:latin typeface="Arial" panose="020B0604020202020204" pitchFamily="34" charset="0"/>
                <a:cs typeface="Arial" panose="020B0604020202020204" pitchFamily="34" charset="0"/>
              </a:rPr>
              <a:t>.</a:t>
            </a:r>
          </a:p>
          <a:p>
            <a:pPr marL="360000" indent="-285750" algn="l">
              <a:spcBef>
                <a:spcPts val="600"/>
              </a:spcBef>
              <a:buClr>
                <a:srgbClr val="FEBF7D"/>
              </a:buClr>
              <a:buFont typeface="Arial" panose="020B0604020202020204" pitchFamily="34" charset="0"/>
              <a:buChar char="•"/>
            </a:pPr>
            <a:endParaRPr lang="nb-NO" sz="1400" b="0">
              <a:solidFill>
                <a:sysClr val="windowText" lastClr="000000"/>
              </a:solidFill>
              <a:latin typeface="Arial" panose="020B0604020202020204" pitchFamily="34" charset="0"/>
              <a:cs typeface="Arial" panose="020B0604020202020204" pitchFamily="34" charset="0"/>
            </a:endParaRPr>
          </a:p>
        </xdr:txBody>
      </xdr:sp>
      <xdr:sp macro="" textlink="">
        <xdr:nvSpPr>
          <xdr:cNvPr id="18" name="Rectangle 11">
            <a:extLst>
              <a:ext uri="{FF2B5EF4-FFF2-40B4-BE49-F238E27FC236}">
                <a16:creationId xmlns:a16="http://schemas.microsoft.com/office/drawing/2014/main" id="{AEF71985-A901-2EEE-E7DE-8163DBC88630}"/>
              </a:ext>
            </a:extLst>
          </xdr:cNvPr>
          <xdr:cNvSpPr/>
        </xdr:nvSpPr>
        <xdr:spPr>
          <a:xfrm>
            <a:off x="3800474" y="1676794"/>
            <a:ext cx="9572625" cy="400194"/>
          </a:xfrm>
          <a:prstGeom prst="rect">
            <a:avLst/>
          </a:prstGeom>
          <a:solidFill>
            <a:srgbClr val="FFCB97"/>
          </a:solidFill>
          <a:ln w="19050">
            <a:solidFill>
              <a:srgbClr val="FFCB97"/>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108000" algn="l"/>
            <a:r>
              <a:rPr lang="nb-NO" sz="2000" b="0">
                <a:solidFill>
                  <a:schemeClr val="tx1">
                    <a:lumMod val="85000"/>
                    <a:lumOff val="15000"/>
                  </a:schemeClr>
                </a:solidFill>
                <a:latin typeface="Arial" panose="020B0604020202020204" pitchFamily="34" charset="0"/>
                <a:cs typeface="Arial" panose="020B0604020202020204" pitchFamily="34" charset="0"/>
              </a:rPr>
              <a:t>Kostnader tilknyttet DHO for utstyr til bruker og lisenser</a:t>
            </a:r>
          </a:p>
        </xdr:txBody>
      </xdr:sp>
    </xdr:grpSp>
    <xdr:clientData/>
  </xdr:twoCellAnchor>
  <xdr:twoCellAnchor>
    <xdr:from>
      <xdr:col>20</xdr:col>
      <xdr:colOff>119062</xdr:colOff>
      <xdr:row>15</xdr:row>
      <xdr:rowOff>28223</xdr:rowOff>
    </xdr:from>
    <xdr:to>
      <xdr:col>21</xdr:col>
      <xdr:colOff>339327</xdr:colOff>
      <xdr:row>16</xdr:row>
      <xdr:rowOff>50011</xdr:rowOff>
    </xdr:to>
    <xdr:sp macro="" textlink="">
      <xdr:nvSpPr>
        <xdr:cNvPr id="13" name="Isosceles Triangle 1">
          <a:extLst>
            <a:ext uri="{FF2B5EF4-FFF2-40B4-BE49-F238E27FC236}">
              <a16:creationId xmlns:a16="http://schemas.microsoft.com/office/drawing/2014/main" id="{7490130C-F4FF-9853-B392-5BAD602DE8F9}"/>
            </a:ext>
          </a:extLst>
        </xdr:cNvPr>
        <xdr:cNvSpPr/>
      </xdr:nvSpPr>
      <xdr:spPr>
        <a:xfrm rot="16200000">
          <a:off x="21236801" y="10702818"/>
          <a:ext cx="529788" cy="431931"/>
        </a:xfrm>
        <a:prstGeom prst="triangle">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2</xdr:col>
      <xdr:colOff>40409</xdr:colOff>
      <xdr:row>2</xdr:row>
      <xdr:rowOff>1252755</xdr:rowOff>
    </xdr:from>
    <xdr:ext cx="16394545" cy="623248"/>
    <xdr:sp macro="" textlink="">
      <xdr:nvSpPr>
        <xdr:cNvPr id="2" name="Rectangle 1">
          <a:extLst>
            <a:ext uri="{FF2B5EF4-FFF2-40B4-BE49-F238E27FC236}">
              <a16:creationId xmlns:a16="http://schemas.microsoft.com/office/drawing/2014/main" id="{936977C7-2881-4F8E-80A6-5E9B86003C3F}"/>
            </a:ext>
          </a:extLst>
        </xdr:cNvPr>
        <xdr:cNvSpPr/>
      </xdr:nvSpPr>
      <xdr:spPr>
        <a:xfrm>
          <a:off x="40409" y="1252755"/>
          <a:ext cx="16394545" cy="623248"/>
        </a:xfrm>
        <a:prstGeom prst="rect">
          <a:avLst/>
        </a:prstGeom>
        <a:noFill/>
      </xdr:spPr>
      <xdr:txBody>
        <a:bodyPr wrap="square" lIns="91440" tIns="45720" rIns="91440" bIns="45720" anchor="ctr">
          <a:spAutoFit/>
        </a:bodyPr>
        <a:lstStyle/>
        <a:p>
          <a:pPr algn="ctr"/>
          <a:r>
            <a:rPr lang="en-US" sz="3600" b="1" cap="none" spc="0">
              <a:ln w="6350">
                <a:noFill/>
              </a:ln>
              <a:solidFill>
                <a:srgbClr val="20207A"/>
              </a:solidFill>
              <a:effectLst/>
              <a:latin typeface="Arial" panose="020B0604020202020204" pitchFamily="34" charset="0"/>
              <a:cs typeface="Arial" panose="020B0604020202020204" pitchFamily="34" charset="0"/>
            </a:rPr>
            <a:t>Investerings- og driftskostnader for DHO</a:t>
          </a:r>
        </a:p>
      </xdr:txBody>
    </xdr:sp>
    <xdr:clientData/>
  </xdr:oneCellAnchor>
  <xdr:twoCellAnchor>
    <xdr:from>
      <xdr:col>2</xdr:col>
      <xdr:colOff>1068778</xdr:colOff>
      <xdr:row>2</xdr:row>
      <xdr:rowOff>2112818</xdr:rowOff>
    </xdr:from>
    <xdr:to>
      <xdr:col>19</xdr:col>
      <xdr:colOff>428005</xdr:colOff>
      <xdr:row>4</xdr:row>
      <xdr:rowOff>653143</xdr:rowOff>
    </xdr:to>
    <xdr:grpSp>
      <xdr:nvGrpSpPr>
        <xdr:cNvPr id="3" name="Group 2">
          <a:extLst>
            <a:ext uri="{FF2B5EF4-FFF2-40B4-BE49-F238E27FC236}">
              <a16:creationId xmlns:a16="http://schemas.microsoft.com/office/drawing/2014/main" id="{B5420C6B-7FFA-4C30-87E5-EEA47B552BC7}"/>
            </a:ext>
            <a:ext uri="{147F2762-F138-4A5C-976F-8EAC2B608ADB}">
              <a16:predDERef xmlns:a16="http://schemas.microsoft.com/office/drawing/2014/main" pred="{936977C7-2881-4F8E-80A6-5E9B86003C3F}"/>
            </a:ext>
          </a:extLst>
        </xdr:cNvPr>
        <xdr:cNvGrpSpPr/>
      </xdr:nvGrpSpPr>
      <xdr:grpSpPr>
        <a:xfrm>
          <a:off x="1068778" y="2112818"/>
          <a:ext cx="14685818" cy="4463143"/>
          <a:chOff x="3800474" y="1676794"/>
          <a:chExt cx="9572625" cy="3116421"/>
        </a:xfrm>
        <a:solidFill>
          <a:srgbClr val="20207A"/>
        </a:solidFill>
      </xdr:grpSpPr>
      <xdr:sp macro="" textlink="">
        <xdr:nvSpPr>
          <xdr:cNvPr id="4" name="Rectangle 3">
            <a:extLst>
              <a:ext uri="{FF2B5EF4-FFF2-40B4-BE49-F238E27FC236}">
                <a16:creationId xmlns:a16="http://schemas.microsoft.com/office/drawing/2014/main" id="{F046C1BD-92F1-9193-9A76-D14B52475DB3}"/>
              </a:ext>
            </a:extLst>
          </xdr:cNvPr>
          <xdr:cNvSpPr/>
        </xdr:nvSpPr>
        <xdr:spPr>
          <a:xfrm>
            <a:off x="3800474" y="2343147"/>
            <a:ext cx="9572625" cy="2450068"/>
          </a:xfrm>
          <a:prstGeom prst="rect">
            <a:avLst/>
          </a:prstGeom>
          <a:solidFill>
            <a:srgbClr val="FEDEBE"/>
          </a:solidFill>
          <a:ln w="19050">
            <a:solidFill>
              <a:srgbClr val="FFCB97"/>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360000" indent="0" algn="l">
              <a:buFont typeface="Arial" panose="020B0604020202020204" pitchFamily="34" charset="0"/>
              <a:buNone/>
            </a:pPr>
            <a:br>
              <a:rPr lang="nb-NO" sz="1400">
                <a:solidFill>
                  <a:schemeClr val="tx1"/>
                </a:solidFill>
                <a:latin typeface="Arial" panose="020B0604020202020204" pitchFamily="34" charset="0"/>
                <a:cs typeface="Arial" panose="020B0604020202020204" pitchFamily="34" charset="0"/>
              </a:rPr>
            </a:br>
            <a:r>
              <a:rPr lang="nb-NO" sz="1400">
                <a:solidFill>
                  <a:schemeClr val="tx1"/>
                </a:solidFill>
                <a:latin typeface="Arial" panose="020B0604020202020204" pitchFamily="34" charset="0"/>
                <a:cs typeface="Arial" panose="020B0604020202020204" pitchFamily="34" charset="0"/>
              </a:rPr>
              <a:t>Dette arket fylles ut første gang verktøyet tas i bruk.</a:t>
            </a:r>
            <a:r>
              <a:rPr lang="nb-NO" sz="1400" baseline="0">
                <a:solidFill>
                  <a:schemeClr val="tx1"/>
                </a:solidFill>
                <a:latin typeface="Arial" panose="020B0604020202020204" pitchFamily="34" charset="0"/>
                <a:cs typeface="Arial" panose="020B0604020202020204" pitchFamily="34" charset="0"/>
              </a:rPr>
              <a:t> Ved behov må arket oppdateres, eksempelvis ved </a:t>
            </a:r>
            <a:r>
              <a:rPr lang="nb-NO" sz="1400">
                <a:solidFill>
                  <a:schemeClr val="tx1"/>
                </a:solidFill>
                <a:latin typeface="Arial" panose="020B0604020202020204" pitchFamily="34" charset="0"/>
                <a:cs typeface="Arial" panose="020B0604020202020204" pitchFamily="34" charset="0"/>
              </a:rPr>
              <a:t>oppstart av DHO eller</a:t>
            </a:r>
            <a:r>
              <a:rPr lang="nb-NO" sz="1400" baseline="0">
                <a:solidFill>
                  <a:schemeClr val="tx1"/>
                </a:solidFill>
                <a:latin typeface="Arial" panose="020B0604020202020204" pitchFamily="34" charset="0"/>
                <a:cs typeface="Arial" panose="020B0604020202020204" pitchFamily="34" charset="0"/>
              </a:rPr>
              <a:t> </a:t>
            </a:r>
            <a:r>
              <a:rPr lang="nb-NO" sz="1400">
                <a:solidFill>
                  <a:schemeClr val="tx1"/>
                </a:solidFill>
                <a:latin typeface="Arial" panose="020B0604020202020204" pitchFamily="34" charset="0"/>
                <a:cs typeface="Arial" panose="020B0604020202020204" pitchFamily="34" charset="0"/>
              </a:rPr>
              <a:t>når det forekommer endringer</a:t>
            </a:r>
            <a:r>
              <a:rPr lang="nb-NO" sz="1400" baseline="0">
                <a:solidFill>
                  <a:schemeClr val="tx1"/>
                </a:solidFill>
                <a:latin typeface="Arial" panose="020B0604020202020204" pitchFamily="34" charset="0"/>
                <a:cs typeface="Arial" panose="020B0604020202020204" pitchFamily="34" charset="0"/>
              </a:rPr>
              <a:t> i priser, kontrakter eller bemanning. Da DHO-prosjekter ofte er organisert ulikt har dette regnearket flere ulike felt for å tilby et fleksibelt verktøy. Det vil derfor variere fra prosjekt til prosjekt hvilke av feltene som fylles ut.</a:t>
            </a:r>
            <a:br>
              <a:rPr lang="nb-NO" sz="1400">
                <a:solidFill>
                  <a:schemeClr val="tx1"/>
                </a:solidFill>
                <a:latin typeface="Arial" panose="020B0604020202020204" pitchFamily="34" charset="0"/>
                <a:cs typeface="Arial" panose="020B0604020202020204" pitchFamily="34" charset="0"/>
              </a:rPr>
            </a:br>
            <a:br>
              <a:rPr lang="nb-NO" sz="1400">
                <a:solidFill>
                  <a:schemeClr val="tx1"/>
                </a:solidFill>
                <a:latin typeface="Arial" panose="020B0604020202020204" pitchFamily="34" charset="0"/>
                <a:cs typeface="Arial" panose="020B0604020202020204" pitchFamily="34" charset="0"/>
              </a:rPr>
            </a:br>
            <a:r>
              <a:rPr lang="nb-NO" sz="1400" b="1">
                <a:solidFill>
                  <a:schemeClr val="tx1"/>
                </a:solidFill>
                <a:latin typeface="Arial" panose="020B0604020202020204" pitchFamily="34" charset="0"/>
                <a:cs typeface="Arial" panose="020B0604020202020204" pitchFamily="34" charset="0"/>
              </a:rPr>
              <a:t>Slik</a:t>
            </a:r>
            <a:r>
              <a:rPr lang="nb-NO" sz="1400" b="1" baseline="0">
                <a:solidFill>
                  <a:schemeClr val="tx1"/>
                </a:solidFill>
                <a:latin typeface="Arial" panose="020B0604020202020204" pitchFamily="34" charset="0"/>
                <a:cs typeface="Arial" panose="020B0604020202020204" pitchFamily="34" charset="0"/>
              </a:rPr>
              <a:t> fyller du ut</a:t>
            </a:r>
            <a:r>
              <a:rPr lang="nb-NO" sz="1400" b="1">
                <a:solidFill>
                  <a:schemeClr val="tx1"/>
                </a:solidFill>
                <a:latin typeface="Arial" panose="020B0604020202020204" pitchFamily="34" charset="0"/>
                <a:cs typeface="Arial" panose="020B0604020202020204" pitchFamily="34" charset="0"/>
              </a:rPr>
              <a:t>:</a:t>
            </a:r>
          </a:p>
          <a:p>
            <a:pPr marL="360000" indent="-285750" algn="l">
              <a:buClr>
                <a:srgbClr val="FEBF7D"/>
              </a:buClr>
              <a:buFont typeface="Arial" panose="020B0604020202020204" pitchFamily="34" charset="0"/>
              <a:buChar char="•"/>
            </a:pPr>
            <a:r>
              <a:rPr lang="nb-NO" sz="1400">
                <a:solidFill>
                  <a:schemeClr val="tx1"/>
                </a:solidFill>
                <a:latin typeface="Arial" panose="020B0604020202020204" pitchFamily="34" charset="0"/>
                <a:cs typeface="Arial" panose="020B0604020202020204" pitchFamily="34" charset="0"/>
              </a:rPr>
              <a:t>I denne delen samler dere alle kostnader knyttet til digital hjemmeoppfølging – både engangsinvesteringer og årlige driftskostnader.</a:t>
            </a:r>
          </a:p>
          <a:p>
            <a:pPr marL="360000" marR="0" lvl="0" indent="-285750" algn="l" defTabSz="914400" eaLnBrk="1" fontAlgn="auto" latinLnBrk="0" hangingPunct="1">
              <a:lnSpc>
                <a:spcPct val="100000"/>
              </a:lnSpc>
              <a:spcBef>
                <a:spcPts val="0"/>
              </a:spcBef>
              <a:spcAft>
                <a:spcPts val="0"/>
              </a:spcAft>
              <a:buClr>
                <a:srgbClr val="FEBF7D"/>
              </a:buClr>
              <a:buSzTx/>
              <a:buFont typeface="Arial" panose="020B0604020202020204" pitchFamily="34" charset="0"/>
              <a:buChar char="•"/>
              <a:tabLst/>
              <a:defRPr/>
            </a:pPr>
            <a:r>
              <a:rPr lang="nb-NO" sz="1400" b="0">
                <a:solidFill>
                  <a:sysClr val="windowText" lastClr="000000"/>
                </a:solidFill>
                <a:latin typeface="Arial" panose="020B0604020202020204" pitchFamily="34" charset="0"/>
                <a:cs typeface="Arial" panose="020B0604020202020204" pitchFamily="34" charset="0"/>
              </a:rPr>
              <a:t>Fyll inn tall i de gule cellene.</a:t>
            </a:r>
            <a:r>
              <a:rPr lang="nb-NO" sz="1400" b="0" baseline="0">
                <a:solidFill>
                  <a:sysClr val="windowText" lastClr="000000"/>
                </a:solidFill>
                <a:latin typeface="Arial" panose="020B0604020202020204" pitchFamily="34" charset="0"/>
                <a:cs typeface="Arial" panose="020B0604020202020204" pitchFamily="34" charset="0"/>
              </a:rPr>
              <a:t> </a:t>
            </a:r>
            <a:r>
              <a:rPr lang="nb-NO" sz="1400">
                <a:solidFill>
                  <a:schemeClr val="tx1"/>
                </a:solidFill>
                <a:latin typeface="Arial" panose="020B0604020202020204" pitchFamily="34" charset="0"/>
                <a:cs typeface="Arial" panose="020B0604020202020204" pitchFamily="34" charset="0"/>
              </a:rPr>
              <a:t>Fyll kun inn det som er relevant for dere; dersom noe ikke gjelder, kan dere la feltet stå tomt. </a:t>
            </a:r>
          </a:p>
          <a:p>
            <a:pPr marL="360000" indent="-285750" algn="l">
              <a:buClr>
                <a:srgbClr val="FEBF7D"/>
              </a:buClr>
              <a:buFont typeface="Arial" panose="020B0604020202020204" pitchFamily="34" charset="0"/>
              <a:buChar char="•"/>
            </a:pPr>
            <a:r>
              <a:rPr lang="nb-NO" sz="1400" u="sng">
                <a:solidFill>
                  <a:srgbClr val="FF0000"/>
                </a:solidFill>
                <a:latin typeface="Arial" panose="020B0604020202020204" pitchFamily="34" charset="0"/>
                <a:cs typeface="Arial" panose="020B0604020202020204" pitchFamily="34" charset="0"/>
              </a:rPr>
              <a:t>Gule felt med oransje pil må fylles ut.</a:t>
            </a:r>
            <a:r>
              <a:rPr lang="nb-NO" sz="1400">
                <a:solidFill>
                  <a:schemeClr val="tx1"/>
                </a:solidFill>
                <a:latin typeface="Arial" panose="020B0604020202020204" pitchFamily="34" charset="0"/>
                <a:cs typeface="Arial" panose="020B0604020202020204" pitchFamily="34" charset="0"/>
              </a:rPr>
              <a:t> Disse er obligatoriske for at beregningene skal bli riktige.</a:t>
            </a:r>
          </a:p>
          <a:p>
            <a:pPr marL="360000" indent="-285750" algn="l">
              <a:buClr>
                <a:srgbClr val="FEBF7D"/>
              </a:buClr>
              <a:buFont typeface="Arial" panose="020B0604020202020204" pitchFamily="34" charset="0"/>
              <a:buChar char="•"/>
            </a:pPr>
            <a:r>
              <a:rPr lang="nb-NO" sz="1400">
                <a:solidFill>
                  <a:schemeClr val="tx1"/>
                </a:solidFill>
                <a:latin typeface="Arial" panose="020B0604020202020204" pitchFamily="34" charset="0"/>
                <a:cs typeface="Arial" panose="020B0604020202020204" pitchFamily="34" charset="0"/>
              </a:rPr>
              <a:t>Oppgi beløp i NOK eks. mva.</a:t>
            </a:r>
          </a:p>
          <a:p>
            <a:pPr marL="360000" indent="-285750" algn="l">
              <a:buClr>
                <a:srgbClr val="FEBF7D"/>
              </a:buClr>
              <a:buFont typeface="Arial" panose="020B0604020202020204" pitchFamily="34" charset="0"/>
              <a:buChar char="•"/>
            </a:pPr>
            <a:r>
              <a:rPr lang="nb-NO" sz="1400">
                <a:solidFill>
                  <a:schemeClr val="tx1"/>
                </a:solidFill>
                <a:latin typeface="Arial" panose="020B0604020202020204" pitchFamily="34" charset="0"/>
                <a:cs typeface="Arial" panose="020B0604020202020204" pitchFamily="34" charset="0"/>
              </a:rPr>
              <a:t>Kostnadene</a:t>
            </a:r>
            <a:r>
              <a:rPr lang="nb-NO" sz="1400" baseline="0">
                <a:solidFill>
                  <a:schemeClr val="tx1"/>
                </a:solidFill>
                <a:latin typeface="Arial" panose="020B0604020202020204" pitchFamily="34" charset="0"/>
                <a:cs typeface="Arial" panose="020B0604020202020204" pitchFamily="34" charset="0"/>
              </a:rPr>
              <a:t> deles inn i tre grupper; investeringskostnader (engangskostnader), lønnskostnader og andre driftskostnader.</a:t>
            </a:r>
            <a:br>
              <a:rPr lang="nb-NO" sz="1400" baseline="0">
                <a:solidFill>
                  <a:schemeClr val="tx1"/>
                </a:solidFill>
                <a:latin typeface="Arial" panose="020B0604020202020204" pitchFamily="34" charset="0"/>
                <a:cs typeface="Arial" panose="020B0604020202020204" pitchFamily="34" charset="0"/>
              </a:rPr>
            </a:br>
            <a:br>
              <a:rPr lang="nb-NO" sz="1400" b="1" i="0" baseline="0">
                <a:solidFill>
                  <a:schemeClr val="tx1"/>
                </a:solidFill>
                <a:latin typeface="Arial" panose="020B0604020202020204" pitchFamily="34" charset="0"/>
                <a:cs typeface="Arial" panose="020B0604020202020204" pitchFamily="34" charset="0"/>
              </a:rPr>
            </a:br>
            <a:r>
              <a:rPr lang="nb-NO" sz="1400" b="0" i="0">
                <a:solidFill>
                  <a:schemeClr val="tx1"/>
                </a:solidFill>
                <a:latin typeface="Arial" panose="020B0604020202020204" pitchFamily="34" charset="0"/>
                <a:cs typeface="Arial" panose="020B0604020202020204" pitchFamily="34" charset="0"/>
              </a:rPr>
              <a:t>Der</a:t>
            </a:r>
            <a:r>
              <a:rPr lang="nb-NO" sz="1400" b="0" i="0" baseline="0">
                <a:solidFill>
                  <a:schemeClr val="tx1"/>
                </a:solidFill>
                <a:latin typeface="Arial" panose="020B0604020202020204" pitchFamily="34" charset="0"/>
                <a:cs typeface="Arial" panose="020B0604020202020204" pitchFamily="34" charset="0"/>
              </a:rPr>
              <a:t> hvor det er utfordrende å få eksakte tall må dere gjøre beste anslag. Samtidig er det viktig å huske på at kostnadene som legges inn her er grunnlaget for beregningene i resultatarket. For å få riktigst mulig beregninger, bør disse anslagene være så presise som mulig.</a:t>
            </a:r>
            <a:br>
              <a:rPr lang="nb-NO" sz="1400" b="1" i="0" baseline="0">
                <a:solidFill>
                  <a:schemeClr val="tx1"/>
                </a:solidFill>
                <a:latin typeface="Arial" panose="020B0604020202020204" pitchFamily="34" charset="0"/>
                <a:cs typeface="Arial" panose="020B0604020202020204" pitchFamily="34" charset="0"/>
              </a:rPr>
            </a:br>
            <a:br>
              <a:rPr lang="nb-NO" sz="1400" b="1" i="0" baseline="0">
                <a:solidFill>
                  <a:schemeClr val="tx1"/>
                </a:solidFill>
                <a:latin typeface="Arial" panose="020B0604020202020204" pitchFamily="34" charset="0"/>
                <a:cs typeface="Arial" panose="020B0604020202020204" pitchFamily="34" charset="0"/>
              </a:rPr>
            </a:br>
            <a:r>
              <a:rPr lang="nb-NO" sz="1400" b="1" i="0" baseline="0">
                <a:solidFill>
                  <a:schemeClr val="tx1"/>
                </a:solidFill>
                <a:latin typeface="Arial" panose="020B0604020202020204" pitchFamily="34" charset="0"/>
                <a:cs typeface="Arial" panose="020B0604020202020204" pitchFamily="34" charset="0"/>
              </a:rPr>
              <a:t>Er du usikker på hvor du finner de ulike tallene? Sjekk ut tilhørende gevinstveileder for for flere beskrivelser.</a:t>
            </a:r>
            <a:br>
              <a:rPr lang="nb-NO" sz="1200">
                <a:solidFill>
                  <a:schemeClr val="tx1"/>
                </a:solidFill>
                <a:latin typeface="Arial" panose="020B0604020202020204" pitchFamily="34" charset="0"/>
                <a:cs typeface="Arial" panose="020B0604020202020204" pitchFamily="34" charset="0"/>
              </a:rPr>
            </a:br>
            <a:endParaRPr lang="nb-NO" sz="1200">
              <a:solidFill>
                <a:schemeClr val="tx1"/>
              </a:solidFill>
              <a:latin typeface="Arial" panose="020B0604020202020204" pitchFamily="34" charset="0"/>
              <a:cs typeface="Arial" panose="020B0604020202020204" pitchFamily="34" charset="0"/>
            </a:endParaRPr>
          </a:p>
        </xdr:txBody>
      </xdr:sp>
      <xdr:sp macro="" textlink="">
        <xdr:nvSpPr>
          <xdr:cNvPr id="5" name="Rectangle 4">
            <a:extLst>
              <a:ext uri="{FF2B5EF4-FFF2-40B4-BE49-F238E27FC236}">
                <a16:creationId xmlns:a16="http://schemas.microsoft.com/office/drawing/2014/main" id="{87A84120-647A-1239-E1B3-E4497B6422AF}"/>
              </a:ext>
            </a:extLst>
          </xdr:cNvPr>
          <xdr:cNvSpPr/>
        </xdr:nvSpPr>
        <xdr:spPr>
          <a:xfrm>
            <a:off x="3800474" y="1676794"/>
            <a:ext cx="9572625" cy="669364"/>
          </a:xfrm>
          <a:prstGeom prst="rect">
            <a:avLst/>
          </a:prstGeom>
          <a:solidFill>
            <a:srgbClr val="FFCB97"/>
          </a:solidFill>
          <a:ln w="19050">
            <a:solidFill>
              <a:srgbClr val="FFCB97"/>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lang="nb-NO" sz="2000" b="0">
                <a:solidFill>
                  <a:schemeClr val="tx1">
                    <a:lumMod val="85000"/>
                    <a:lumOff val="15000"/>
                  </a:schemeClr>
                </a:solidFill>
                <a:latin typeface="Arial" panose="020B0604020202020204" pitchFamily="34" charset="0"/>
                <a:cs typeface="Arial" panose="020B0604020202020204" pitchFamily="34" charset="0"/>
              </a:rPr>
              <a:t>Hva</a:t>
            </a:r>
            <a:r>
              <a:rPr lang="nb-NO" sz="2000" b="0" baseline="0">
                <a:solidFill>
                  <a:schemeClr val="tx1">
                    <a:lumMod val="85000"/>
                    <a:lumOff val="15000"/>
                  </a:schemeClr>
                </a:solidFill>
                <a:latin typeface="Arial" panose="020B0604020202020204" pitchFamily="34" charset="0"/>
                <a:cs typeface="Arial" panose="020B0604020202020204" pitchFamily="34" charset="0"/>
              </a:rPr>
              <a:t> skal fylles inn i dette regnearket?</a:t>
            </a:r>
            <a:endParaRPr lang="nb-NO" sz="2000" b="0">
              <a:solidFill>
                <a:schemeClr val="tx1">
                  <a:lumMod val="85000"/>
                  <a:lumOff val="15000"/>
                </a:schemeClr>
              </a:solidFill>
              <a:latin typeface="Arial" panose="020B0604020202020204" pitchFamily="34" charset="0"/>
              <a:cs typeface="Arial" panose="020B0604020202020204" pitchFamily="34" charset="0"/>
            </a:endParaRPr>
          </a:p>
        </xdr:txBody>
      </xdr:sp>
    </xdr:grpSp>
    <xdr:clientData/>
  </xdr:twoCellAnchor>
  <xdr:twoCellAnchor>
    <xdr:from>
      <xdr:col>19</xdr:col>
      <xdr:colOff>75481</xdr:colOff>
      <xdr:row>9</xdr:row>
      <xdr:rowOff>56867</xdr:rowOff>
    </xdr:from>
    <xdr:to>
      <xdr:col>20</xdr:col>
      <xdr:colOff>298545</xdr:colOff>
      <xdr:row>11</xdr:row>
      <xdr:rowOff>16189</xdr:rowOff>
    </xdr:to>
    <xdr:sp macro="" textlink="">
      <xdr:nvSpPr>
        <xdr:cNvPr id="7" name="Isosceles Triangle 6">
          <a:extLst>
            <a:ext uri="{FF2B5EF4-FFF2-40B4-BE49-F238E27FC236}">
              <a16:creationId xmlns:a16="http://schemas.microsoft.com/office/drawing/2014/main" id="{4D5D2F4E-2D23-48BF-ACE5-869255FC1836}"/>
            </a:ext>
          </a:extLst>
        </xdr:cNvPr>
        <xdr:cNvSpPr/>
      </xdr:nvSpPr>
      <xdr:spPr>
        <a:xfrm rot="16200000">
          <a:off x="14992426" y="7132720"/>
          <a:ext cx="599061" cy="407878"/>
        </a:xfrm>
        <a:prstGeom prst="triangle">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twoCellAnchor>
    <xdr:from>
      <xdr:col>19</xdr:col>
      <xdr:colOff>85718</xdr:colOff>
      <xdr:row>13</xdr:row>
      <xdr:rowOff>123968</xdr:rowOff>
    </xdr:from>
    <xdr:to>
      <xdr:col>20</xdr:col>
      <xdr:colOff>308782</xdr:colOff>
      <xdr:row>14</xdr:row>
      <xdr:rowOff>595082</xdr:rowOff>
    </xdr:to>
    <xdr:sp macro="" textlink="">
      <xdr:nvSpPr>
        <xdr:cNvPr id="8" name="Isosceles Triangle 7">
          <a:extLst>
            <a:ext uri="{FF2B5EF4-FFF2-40B4-BE49-F238E27FC236}">
              <a16:creationId xmlns:a16="http://schemas.microsoft.com/office/drawing/2014/main" id="{49A336E0-71CB-4458-BA3F-2422CDD6CC0A}"/>
            </a:ext>
          </a:extLst>
        </xdr:cNvPr>
        <xdr:cNvSpPr/>
      </xdr:nvSpPr>
      <xdr:spPr>
        <a:xfrm rot="16200000">
          <a:off x="15002663" y="8578814"/>
          <a:ext cx="599061" cy="407878"/>
        </a:xfrm>
        <a:prstGeom prst="triangle">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twoCellAnchor>
    <xdr:from>
      <xdr:col>15</xdr:col>
      <xdr:colOff>322999</xdr:colOff>
      <xdr:row>33</xdr:row>
      <xdr:rowOff>4032</xdr:rowOff>
    </xdr:from>
    <xdr:to>
      <xdr:col>16</xdr:col>
      <xdr:colOff>5840</xdr:colOff>
      <xdr:row>34</xdr:row>
      <xdr:rowOff>6004</xdr:rowOff>
    </xdr:to>
    <xdr:sp macro="" textlink="">
      <xdr:nvSpPr>
        <xdr:cNvPr id="11" name="Isosceles Triangle 10">
          <a:extLst>
            <a:ext uri="{FF2B5EF4-FFF2-40B4-BE49-F238E27FC236}">
              <a16:creationId xmlns:a16="http://schemas.microsoft.com/office/drawing/2014/main" id="{14AB7C7B-C98E-4250-85CD-DAE3E90E0BBA}"/>
            </a:ext>
          </a:extLst>
        </xdr:cNvPr>
        <xdr:cNvSpPr/>
      </xdr:nvSpPr>
      <xdr:spPr>
        <a:xfrm rot="5400000" flipH="1">
          <a:off x="10600525" y="14860961"/>
          <a:ext cx="509972" cy="514113"/>
        </a:xfrm>
        <a:prstGeom prst="triangle">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twoCellAnchor>
    <xdr:from>
      <xdr:col>15</xdr:col>
      <xdr:colOff>322999</xdr:colOff>
      <xdr:row>37</xdr:row>
      <xdr:rowOff>0</xdr:rowOff>
    </xdr:from>
    <xdr:to>
      <xdr:col>16</xdr:col>
      <xdr:colOff>5840</xdr:colOff>
      <xdr:row>38</xdr:row>
      <xdr:rowOff>1972</xdr:rowOff>
    </xdr:to>
    <xdr:sp macro="" textlink="">
      <xdr:nvSpPr>
        <xdr:cNvPr id="9" name="Isosceles Triangle 10">
          <a:extLst>
            <a:ext uri="{FF2B5EF4-FFF2-40B4-BE49-F238E27FC236}">
              <a16:creationId xmlns:a16="http://schemas.microsoft.com/office/drawing/2014/main" id="{33E6A5F9-FA77-3AB3-17B3-701C8BE934EB}"/>
            </a:ext>
          </a:extLst>
        </xdr:cNvPr>
        <xdr:cNvSpPr/>
      </xdr:nvSpPr>
      <xdr:spPr>
        <a:xfrm rot="5400000" flipH="1">
          <a:off x="10600525" y="15872929"/>
          <a:ext cx="509972" cy="514113"/>
        </a:xfrm>
        <a:prstGeom prst="triangle">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0</xdr:col>
      <xdr:colOff>595054</xdr:colOff>
      <xdr:row>2</xdr:row>
      <xdr:rowOff>247171</xdr:rowOff>
    </xdr:from>
    <xdr:ext cx="10656060" cy="623248"/>
    <xdr:sp macro="" textlink="">
      <xdr:nvSpPr>
        <xdr:cNvPr id="2" name="Rectangle 1">
          <a:extLst>
            <a:ext uri="{FF2B5EF4-FFF2-40B4-BE49-F238E27FC236}">
              <a16:creationId xmlns:a16="http://schemas.microsoft.com/office/drawing/2014/main" id="{7D7CC9B9-5A2F-4E87-8E4E-4F9B69B30C0C}"/>
            </a:ext>
          </a:extLst>
        </xdr:cNvPr>
        <xdr:cNvSpPr/>
      </xdr:nvSpPr>
      <xdr:spPr>
        <a:xfrm>
          <a:off x="595054" y="928353"/>
          <a:ext cx="10656060" cy="623248"/>
        </a:xfrm>
        <a:prstGeom prst="rect">
          <a:avLst/>
        </a:prstGeom>
        <a:noFill/>
      </xdr:spPr>
      <xdr:txBody>
        <a:bodyPr wrap="square" lIns="91440" tIns="45720" rIns="91440" bIns="45720" anchor="ctr">
          <a:spAutoFit/>
        </a:bodyPr>
        <a:lstStyle/>
        <a:p>
          <a:pPr algn="l"/>
          <a:r>
            <a:rPr lang="en-US" sz="3600" b="1" cap="none" spc="0">
              <a:ln w="6350">
                <a:noFill/>
              </a:ln>
              <a:solidFill>
                <a:srgbClr val="20207A"/>
              </a:solidFill>
              <a:effectLst/>
              <a:latin typeface="Arial" panose="020B0604020202020204" pitchFamily="34" charset="0"/>
              <a:cs typeface="Arial" panose="020B0604020202020204" pitchFamily="34" charset="0"/>
            </a:rPr>
            <a:t>Registrering</a:t>
          </a:r>
          <a:r>
            <a:rPr lang="en-US" sz="3600" b="1" cap="none" spc="0" baseline="0">
              <a:ln w="6350">
                <a:noFill/>
              </a:ln>
              <a:solidFill>
                <a:srgbClr val="20207A"/>
              </a:solidFill>
              <a:effectLst/>
              <a:latin typeface="Arial" panose="020B0604020202020204" pitchFamily="34" charset="0"/>
              <a:cs typeface="Arial" panose="020B0604020202020204" pitchFamily="34" charset="0"/>
            </a:rPr>
            <a:t> av DHO brukere</a:t>
          </a:r>
          <a:endParaRPr lang="en-US" sz="3600" b="1" cap="none" spc="0">
            <a:ln w="6350">
              <a:noFill/>
            </a:ln>
            <a:solidFill>
              <a:srgbClr val="20207A"/>
            </a:solidFill>
            <a:effectLst/>
            <a:latin typeface="Arial" panose="020B0604020202020204" pitchFamily="34" charset="0"/>
            <a:cs typeface="Arial" panose="020B0604020202020204" pitchFamily="34" charset="0"/>
          </a:endParaRPr>
        </a:p>
      </xdr:txBody>
    </xdr:sp>
    <xdr:clientData/>
  </xdr:oneCellAnchor>
  <xdr:twoCellAnchor>
    <xdr:from>
      <xdr:col>0</xdr:col>
      <xdr:colOff>640405</xdr:colOff>
      <xdr:row>3</xdr:row>
      <xdr:rowOff>7474</xdr:rowOff>
    </xdr:from>
    <xdr:to>
      <xdr:col>14</xdr:col>
      <xdr:colOff>1391679</xdr:colOff>
      <xdr:row>3</xdr:row>
      <xdr:rowOff>4179454</xdr:rowOff>
    </xdr:to>
    <xdr:grpSp>
      <xdr:nvGrpSpPr>
        <xdr:cNvPr id="14" name="Group 2">
          <a:extLst>
            <a:ext uri="{FF2B5EF4-FFF2-40B4-BE49-F238E27FC236}">
              <a16:creationId xmlns:a16="http://schemas.microsoft.com/office/drawing/2014/main" id="{CD0EFFA6-F5A4-448F-9366-76C2BF6F7D2F}"/>
            </a:ext>
            <a:ext uri="{147F2762-F138-4A5C-976F-8EAC2B608ADB}">
              <a16:predDERef xmlns:a16="http://schemas.microsoft.com/office/drawing/2014/main" pred="{7D7CC9B9-5A2F-4E87-8E4E-4F9B69B30C0C}"/>
            </a:ext>
          </a:extLst>
        </xdr:cNvPr>
        <xdr:cNvGrpSpPr/>
      </xdr:nvGrpSpPr>
      <xdr:grpSpPr>
        <a:xfrm>
          <a:off x="630880" y="1626724"/>
          <a:ext cx="42408862" cy="4171980"/>
          <a:chOff x="3800474" y="1676795"/>
          <a:chExt cx="9572625" cy="3635367"/>
        </a:xfrm>
        <a:solidFill>
          <a:srgbClr val="20207A"/>
        </a:solidFill>
      </xdr:grpSpPr>
      <xdr:sp macro="" textlink="">
        <xdr:nvSpPr>
          <xdr:cNvPr id="15" name="Rectangle 3">
            <a:extLst>
              <a:ext uri="{FF2B5EF4-FFF2-40B4-BE49-F238E27FC236}">
                <a16:creationId xmlns:a16="http://schemas.microsoft.com/office/drawing/2014/main" id="{1D6BFB1E-F61B-43B1-EE7F-1F1A1AF1BDD3}"/>
              </a:ext>
            </a:extLst>
          </xdr:cNvPr>
          <xdr:cNvSpPr/>
        </xdr:nvSpPr>
        <xdr:spPr>
          <a:xfrm>
            <a:off x="3800474" y="2343148"/>
            <a:ext cx="9572625" cy="2969014"/>
          </a:xfrm>
          <a:prstGeom prst="rect">
            <a:avLst/>
          </a:prstGeom>
          <a:solidFill>
            <a:srgbClr val="FEDEBE"/>
          </a:solidFill>
          <a:ln w="19050">
            <a:solidFill>
              <a:srgbClr val="FEBF7D"/>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74250" indent="0" algn="l">
              <a:buClr>
                <a:srgbClr val="FEBF7D"/>
              </a:buClr>
              <a:buFont typeface="Arial" panose="020B0604020202020204" pitchFamily="34" charset="0"/>
              <a:buNone/>
            </a:pPr>
            <a:endParaRPr lang="nb-NO" sz="1400">
              <a:solidFill>
                <a:schemeClr val="tx1"/>
              </a:solidFill>
              <a:latin typeface="Arial" panose="020B0604020202020204" pitchFamily="34" charset="0"/>
              <a:cs typeface="Arial" panose="020B0604020202020204" pitchFamily="34" charset="0"/>
            </a:endParaRPr>
          </a:p>
          <a:p>
            <a:pPr marL="74250" indent="0" algn="l">
              <a:buClr>
                <a:srgbClr val="FEBF7D"/>
              </a:buClr>
              <a:buFont typeface="Arial" panose="020B0604020202020204" pitchFamily="34" charset="0"/>
              <a:buNone/>
            </a:pPr>
            <a:r>
              <a:rPr lang="nb-NO" sz="1400">
                <a:solidFill>
                  <a:schemeClr val="tx1"/>
                </a:solidFill>
                <a:latin typeface="Arial" panose="020B0604020202020204" pitchFamily="34" charset="0"/>
                <a:cs typeface="Arial" panose="020B0604020202020204" pitchFamily="34" charset="0"/>
              </a:rPr>
              <a:t>Arket fylles ut av personell med kjennskap til brukerne (ofte helsepersonell som jobber tett på). Kvalitetssikres av leder/prosjektleder/gevinstansvarlig.</a:t>
            </a:r>
          </a:p>
          <a:p>
            <a:pPr marL="74250" indent="0" algn="l">
              <a:buClr>
                <a:srgbClr val="FEBF7D"/>
              </a:buClr>
              <a:buFont typeface="Arial" panose="020B0604020202020204" pitchFamily="34" charset="0"/>
              <a:buNone/>
            </a:pPr>
            <a:endParaRPr lang="nb-NO" sz="1400">
              <a:solidFill>
                <a:schemeClr val="tx1"/>
              </a:solidFill>
              <a:latin typeface="Arial" panose="020B0604020202020204" pitchFamily="34" charset="0"/>
              <a:cs typeface="Arial" panose="020B0604020202020204" pitchFamily="34" charset="0"/>
            </a:endParaRPr>
          </a:p>
          <a:p>
            <a:pPr marL="74250" indent="0" algn="l">
              <a:buClr>
                <a:srgbClr val="FEBF7D"/>
              </a:buClr>
              <a:buFont typeface="Arial" panose="020B0604020202020204" pitchFamily="34" charset="0"/>
              <a:buNone/>
            </a:pPr>
            <a:r>
              <a:rPr lang="nb-NO" sz="1400" b="1">
                <a:solidFill>
                  <a:schemeClr val="tx1"/>
                </a:solidFill>
                <a:latin typeface="Arial" panose="020B0604020202020204" pitchFamily="34" charset="0"/>
                <a:cs typeface="Arial" panose="020B0604020202020204" pitchFamily="34" charset="0"/>
              </a:rPr>
              <a:t>Vedlikehold:</a:t>
            </a:r>
          </a:p>
          <a:p>
            <a:pPr marL="74250" indent="0" algn="l">
              <a:buClr>
                <a:srgbClr val="FEBF7D"/>
              </a:buClr>
              <a:buFont typeface="Arial" panose="020B0604020202020204" pitchFamily="34" charset="0"/>
              <a:buNone/>
            </a:pPr>
            <a:r>
              <a:rPr lang="nb-NO" sz="1400">
                <a:solidFill>
                  <a:schemeClr val="tx1"/>
                </a:solidFill>
                <a:latin typeface="Arial" panose="020B0604020202020204" pitchFamily="34" charset="0"/>
                <a:cs typeface="Arial" panose="020B0604020202020204" pitchFamily="34" charset="0"/>
              </a:rPr>
              <a:t>Regnearket må oppdateres jevnlig. Legg til nye brukere fortløpende og oppdater informasjon for eksisterende brukere ved endringer.</a:t>
            </a:r>
          </a:p>
          <a:p>
            <a:pPr marL="74250" indent="0" algn="l">
              <a:buClr>
                <a:srgbClr val="FEBF7D"/>
              </a:buClr>
              <a:buFont typeface="Arial" panose="020B0604020202020204" pitchFamily="34" charset="0"/>
              <a:buNone/>
            </a:pPr>
            <a:r>
              <a:rPr lang="nb-NO" sz="1400">
                <a:solidFill>
                  <a:schemeClr val="tx1"/>
                </a:solidFill>
                <a:latin typeface="Arial" panose="020B0604020202020204" pitchFamily="34" charset="0"/>
                <a:cs typeface="Arial" panose="020B0604020202020204" pitchFamily="34" charset="0"/>
              </a:rPr>
              <a:t>Hvis en bruker avslutter DHO-tjenesten er det viktig å oppdatere det i dette regnearket slik at ikke beregnes kostnader på vedkommende. Da</a:t>
            </a:r>
            <a:r>
              <a:rPr lang="nb-NO" sz="1400" baseline="0">
                <a:solidFill>
                  <a:schemeClr val="tx1"/>
                </a:solidFill>
                <a:latin typeface="Arial" panose="020B0604020202020204" pitchFamily="34" charset="0"/>
                <a:cs typeface="Arial" panose="020B0604020202020204" pitchFamily="34" charset="0"/>
              </a:rPr>
              <a:t> vil raden få oransj bakgrunnsfarge.</a:t>
            </a:r>
            <a:endParaRPr lang="nb-NO" sz="1400" b="1">
              <a:solidFill>
                <a:schemeClr val="tx1"/>
              </a:solidFill>
              <a:latin typeface="Arial" panose="020B0604020202020204" pitchFamily="34" charset="0"/>
              <a:cs typeface="Arial" panose="020B0604020202020204" pitchFamily="34" charset="0"/>
            </a:endParaRPr>
          </a:p>
          <a:p>
            <a:pPr marL="74250" indent="0" algn="l">
              <a:buClr>
                <a:srgbClr val="FEBF7D"/>
              </a:buClr>
              <a:buFont typeface="Arial" panose="020B0604020202020204" pitchFamily="34" charset="0"/>
              <a:buNone/>
            </a:pPr>
            <a:endParaRPr lang="nb-NO" sz="1400" b="1">
              <a:solidFill>
                <a:schemeClr val="tx1"/>
              </a:solidFill>
              <a:latin typeface="Arial" panose="020B0604020202020204" pitchFamily="34" charset="0"/>
              <a:cs typeface="Arial" panose="020B0604020202020204" pitchFamily="34" charset="0"/>
            </a:endParaRPr>
          </a:p>
          <a:p>
            <a:pPr marL="74250" indent="0" algn="l">
              <a:buClr>
                <a:srgbClr val="FEBF7D"/>
              </a:buClr>
              <a:buFont typeface="Arial" panose="020B0604020202020204" pitchFamily="34" charset="0"/>
              <a:buNone/>
            </a:pPr>
            <a:r>
              <a:rPr lang="nb-NO" sz="1400" b="1">
                <a:solidFill>
                  <a:schemeClr val="tx1"/>
                </a:solidFill>
                <a:latin typeface="Arial" panose="020B0604020202020204" pitchFamily="34" charset="0"/>
                <a:cs typeface="Arial" panose="020B0604020202020204" pitchFamily="34" charset="0"/>
              </a:rPr>
              <a:t>Slik fyller du ut:</a:t>
            </a:r>
          </a:p>
          <a:p>
            <a:pPr marL="360000" indent="-285750" algn="l">
              <a:buClr>
                <a:srgbClr val="FEBF7D"/>
              </a:buClr>
              <a:buFont typeface="Arial" panose="020B0604020202020204" pitchFamily="34" charset="0"/>
              <a:buChar char="•"/>
            </a:pPr>
            <a:r>
              <a:rPr lang="nb-NO" sz="1400">
                <a:solidFill>
                  <a:schemeClr val="tx1"/>
                </a:solidFill>
                <a:latin typeface="Arial" panose="020B0604020202020204" pitchFamily="34" charset="0"/>
                <a:cs typeface="Arial" panose="020B0604020202020204" pitchFamily="34" charset="0"/>
              </a:rPr>
              <a:t>Legg inn hvilke teknologier brukeren benytter. I feltene for tildelt teknologi velger du fra nedtrekksmenyen.</a:t>
            </a:r>
          </a:p>
          <a:p>
            <a:pPr marL="360000" indent="-285750" algn="l">
              <a:buClr>
                <a:srgbClr val="FEBF7D"/>
              </a:buClr>
              <a:buFont typeface="Arial" panose="020B0604020202020204" pitchFamily="34" charset="0"/>
              <a:buChar char="•"/>
            </a:pPr>
            <a:r>
              <a:rPr lang="nb-NO" sz="1400">
                <a:solidFill>
                  <a:schemeClr val="tx1"/>
                </a:solidFill>
                <a:latin typeface="Arial" panose="020B0604020202020204" pitchFamily="34" charset="0"/>
                <a:cs typeface="Arial" panose="020B0604020202020204" pitchFamily="34" charset="0"/>
              </a:rPr>
              <a:t>Fyll ut alle relevante informasjonsfelt for gjeldende bruker. Felt</a:t>
            </a:r>
            <a:r>
              <a:rPr lang="nb-NO" sz="1400" baseline="0">
                <a:solidFill>
                  <a:schemeClr val="tx1"/>
                </a:solidFill>
                <a:latin typeface="Arial" panose="020B0604020202020204" pitchFamily="34" charset="0"/>
                <a:cs typeface="Arial" panose="020B0604020202020204" pitchFamily="34" charset="0"/>
              </a:rPr>
              <a:t> med oransje piler er obligatoriske. F.eks. </a:t>
            </a:r>
            <a:r>
              <a:rPr lang="nb-NO" sz="1400">
                <a:solidFill>
                  <a:schemeClr val="tx1"/>
                </a:solidFill>
                <a:latin typeface="Arial" panose="020B0604020202020204" pitchFamily="34" charset="0"/>
                <a:cs typeface="Arial" panose="020B0604020202020204" pitchFamily="34" charset="0"/>
              </a:rPr>
              <a:t>Brukerens ID-nummer i fagsystemet må fylles ut for hver bruker for at regnearket «Målinger» skal fungere.</a:t>
            </a:r>
          </a:p>
          <a:p>
            <a:pPr marL="360000" indent="-285750" algn="l">
              <a:buClr>
                <a:srgbClr val="FEBF7D"/>
              </a:buClr>
              <a:buFont typeface="Arial" panose="020B0604020202020204" pitchFamily="34" charset="0"/>
              <a:buChar char="•"/>
            </a:pPr>
            <a:r>
              <a:rPr lang="nb-NO" sz="1400">
                <a:solidFill>
                  <a:schemeClr val="tx1"/>
                </a:solidFill>
                <a:latin typeface="Arial" panose="020B0604020202020204" pitchFamily="34" charset="0"/>
                <a:cs typeface="Arial" panose="020B0604020202020204" pitchFamily="34" charset="0"/>
              </a:rPr>
              <a:t>I det blå feltet med overskrifter (rad 8) finnes en sorteringsfunksjon for å filtrere på brukerne. Eksempelvis kan du filtrere på "Sted" for å</a:t>
            </a:r>
            <a:r>
              <a:rPr lang="nb-NO" sz="1400" baseline="0">
                <a:solidFill>
                  <a:schemeClr val="tx1"/>
                </a:solidFill>
                <a:latin typeface="Arial" panose="020B0604020202020204" pitchFamily="34" charset="0"/>
                <a:cs typeface="Arial" panose="020B0604020202020204" pitchFamily="34" charset="0"/>
              </a:rPr>
              <a:t> kun vise brukere fra et gitt sted.</a:t>
            </a:r>
          </a:p>
          <a:p>
            <a:pPr marL="360000" indent="-285750" algn="l">
              <a:buClr>
                <a:srgbClr val="FEBF7D"/>
              </a:buClr>
              <a:buFont typeface="Arial" panose="020B0604020202020204" pitchFamily="34" charset="0"/>
              <a:buChar char="•"/>
            </a:pPr>
            <a:endParaRPr lang="nb-NO" sz="1400" baseline="0">
              <a:solidFill>
                <a:schemeClr val="tx1"/>
              </a:solidFill>
              <a:latin typeface="Arial" panose="020B0604020202020204" pitchFamily="34" charset="0"/>
              <a:cs typeface="Arial" panose="020B0604020202020204" pitchFamily="34" charset="0"/>
            </a:endParaRPr>
          </a:p>
          <a:p>
            <a:pPr marL="74250" indent="0" algn="l">
              <a:buClr>
                <a:srgbClr val="FEBF7D"/>
              </a:buClr>
              <a:buFont typeface="Arial" panose="020B0604020202020204" pitchFamily="34" charset="0"/>
              <a:buNone/>
            </a:pPr>
            <a:r>
              <a:rPr lang="nb-NO" sz="1400" b="1">
                <a:solidFill>
                  <a:schemeClr val="tx1"/>
                </a:solidFill>
                <a:latin typeface="Arial" panose="020B0604020202020204" pitchFamily="34" charset="0"/>
                <a:cs typeface="Arial" panose="020B0604020202020204" pitchFamily="34" charset="0"/>
              </a:rPr>
              <a:t>Forslag til hvordan dere kan finne tall for "reisetid</a:t>
            </a:r>
            <a:r>
              <a:rPr lang="nb-NO" sz="1400" b="1" baseline="0">
                <a:solidFill>
                  <a:schemeClr val="tx1"/>
                </a:solidFill>
                <a:latin typeface="Arial" panose="020B0604020202020204" pitchFamily="34" charset="0"/>
                <a:cs typeface="Arial" panose="020B0604020202020204" pitchFamily="34" charset="0"/>
              </a:rPr>
              <a:t> i minutter"</a:t>
            </a:r>
            <a:endParaRPr lang="nb-NO" sz="1400" b="1">
              <a:solidFill>
                <a:schemeClr val="tx1"/>
              </a:solidFill>
              <a:latin typeface="Arial" panose="020B0604020202020204" pitchFamily="34" charset="0"/>
              <a:cs typeface="Arial" panose="020B0604020202020204" pitchFamily="34" charset="0"/>
            </a:endParaRPr>
          </a:p>
          <a:p>
            <a:pPr marL="360000" indent="-285750" algn="l">
              <a:buClr>
                <a:srgbClr val="FEBF7D"/>
              </a:buClr>
              <a:buFont typeface="Arial" panose="020B0604020202020204" pitchFamily="34" charset="0"/>
              <a:buChar char="•"/>
            </a:pPr>
            <a:r>
              <a:rPr lang="nb-NO" sz="1400">
                <a:solidFill>
                  <a:schemeClr val="tx1"/>
                </a:solidFill>
                <a:latin typeface="Arial" panose="020B0604020202020204" pitchFamily="34" charset="0"/>
                <a:cs typeface="Arial" panose="020B0604020202020204" pitchFamily="34" charset="0"/>
              </a:rPr>
              <a:t>Bruk digitale karttjenester for å få et estimat. Eksempelvis kan dere</a:t>
            </a:r>
            <a:r>
              <a:rPr lang="nb-NO" sz="1400" baseline="0">
                <a:solidFill>
                  <a:schemeClr val="tx1"/>
                </a:solidFill>
                <a:latin typeface="Arial" panose="020B0604020202020204" pitchFamily="34" charset="0"/>
                <a:cs typeface="Arial" panose="020B0604020202020204" pitchFamily="34" charset="0"/>
              </a:rPr>
              <a:t> bruke Google Maps og</a:t>
            </a:r>
            <a:r>
              <a:rPr lang="nb-NO" sz="1400">
                <a:solidFill>
                  <a:schemeClr val="tx1"/>
                </a:solidFill>
                <a:latin typeface="Arial" panose="020B0604020202020204" pitchFamily="34" charset="0"/>
                <a:cs typeface="Arial" panose="020B0604020202020204" pitchFamily="34" charset="0"/>
              </a:rPr>
              <a:t> plotte inn adresse til bruker og kontor</a:t>
            </a:r>
            <a:r>
              <a:rPr lang="nb-NO" sz="1400" baseline="0">
                <a:solidFill>
                  <a:schemeClr val="tx1"/>
                </a:solidFill>
                <a:latin typeface="Arial" panose="020B0604020202020204" pitchFamily="34" charset="0"/>
                <a:cs typeface="Arial" panose="020B0604020202020204" pitchFamily="34" charset="0"/>
              </a:rPr>
              <a:t> for å få et raskt estimat. Vær oppmerksom på at tiden kan variere avhengig av tidspunktet på dagen dere velger.</a:t>
            </a:r>
          </a:p>
          <a:p>
            <a:pPr marL="360000" indent="-285750" algn="l">
              <a:buClr>
                <a:srgbClr val="FEBF7D"/>
              </a:buClr>
              <a:buFont typeface="Arial" panose="020B0604020202020204" pitchFamily="34" charset="0"/>
              <a:buChar char="•"/>
            </a:pPr>
            <a:r>
              <a:rPr lang="nb-NO" sz="1400" baseline="0">
                <a:solidFill>
                  <a:schemeClr val="tx1"/>
                </a:solidFill>
                <a:latin typeface="Arial" panose="020B0604020202020204" pitchFamily="34" charset="0"/>
                <a:cs typeface="Arial" panose="020B0604020202020204" pitchFamily="34" charset="0"/>
              </a:rPr>
              <a:t>Dere kan undersøke om deres kommuner har programvare for å optimalisere ruter og beregne reisetid mellom brukerne som dere kan hente tid fra.</a:t>
            </a:r>
          </a:p>
          <a:p>
            <a:pPr marL="360000" indent="-285750" algn="l">
              <a:buClr>
                <a:srgbClr val="FEBF7D"/>
              </a:buClr>
              <a:buFont typeface="Arial" panose="020B0604020202020204" pitchFamily="34" charset="0"/>
              <a:buChar char="•"/>
            </a:pPr>
            <a:r>
              <a:rPr lang="nb-NO" sz="1400" baseline="0">
                <a:solidFill>
                  <a:schemeClr val="tx1"/>
                </a:solidFill>
                <a:latin typeface="Arial" panose="020B0604020202020204" pitchFamily="34" charset="0"/>
                <a:cs typeface="Arial" panose="020B0604020202020204" pitchFamily="34" charset="0"/>
              </a:rPr>
              <a:t>Manuell tidtaking: Kjør den faktisk ruten med tidtaker for å få et nøyaktig og realistisk tall. </a:t>
            </a:r>
            <a:br>
              <a:rPr lang="nb-NO" sz="1400">
                <a:solidFill>
                  <a:schemeClr val="tx1"/>
                </a:solidFill>
                <a:latin typeface="Arial" panose="020B0604020202020204" pitchFamily="34" charset="0"/>
                <a:cs typeface="Arial" panose="020B0604020202020204" pitchFamily="34" charset="0"/>
              </a:rPr>
            </a:br>
            <a:endParaRPr lang="nb-NO" sz="1400">
              <a:solidFill>
                <a:schemeClr val="tx1"/>
              </a:solidFill>
              <a:latin typeface="Arial" panose="020B0604020202020204" pitchFamily="34" charset="0"/>
              <a:cs typeface="Arial" panose="020B0604020202020204" pitchFamily="34" charset="0"/>
            </a:endParaRPr>
          </a:p>
        </xdr:txBody>
      </xdr:sp>
      <xdr:sp macro="" textlink="">
        <xdr:nvSpPr>
          <xdr:cNvPr id="16" name="Rectangle 4">
            <a:extLst>
              <a:ext uri="{FF2B5EF4-FFF2-40B4-BE49-F238E27FC236}">
                <a16:creationId xmlns:a16="http://schemas.microsoft.com/office/drawing/2014/main" id="{43485543-A28B-AC39-64CE-7C3F9A400D1F}"/>
              </a:ext>
            </a:extLst>
          </xdr:cNvPr>
          <xdr:cNvSpPr/>
        </xdr:nvSpPr>
        <xdr:spPr>
          <a:xfrm>
            <a:off x="3800474" y="1676795"/>
            <a:ext cx="9572625" cy="669364"/>
          </a:xfrm>
          <a:prstGeom prst="rect">
            <a:avLst/>
          </a:prstGeom>
          <a:solidFill>
            <a:srgbClr val="FEBF7D"/>
          </a:solidFill>
          <a:ln w="19050">
            <a:solidFill>
              <a:srgbClr val="FEBF7D"/>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lang="nb-NO" sz="2000" b="0">
                <a:solidFill>
                  <a:schemeClr val="tx1">
                    <a:lumMod val="85000"/>
                    <a:lumOff val="15000"/>
                  </a:schemeClr>
                </a:solidFill>
                <a:latin typeface="Arial" panose="020B0604020202020204" pitchFamily="34" charset="0"/>
                <a:cs typeface="Arial" panose="020B0604020202020204" pitchFamily="34" charset="0"/>
              </a:rPr>
              <a:t>Hva</a:t>
            </a:r>
            <a:r>
              <a:rPr lang="nb-NO" sz="2000" b="0" baseline="0">
                <a:solidFill>
                  <a:schemeClr val="tx1">
                    <a:lumMod val="85000"/>
                    <a:lumOff val="15000"/>
                  </a:schemeClr>
                </a:solidFill>
                <a:latin typeface="Arial" panose="020B0604020202020204" pitchFamily="34" charset="0"/>
                <a:cs typeface="Arial" panose="020B0604020202020204" pitchFamily="34" charset="0"/>
              </a:rPr>
              <a:t> skal fylles inn i denne arkfanen</a:t>
            </a:r>
            <a:endParaRPr lang="nb-NO" sz="2000" b="0">
              <a:solidFill>
                <a:schemeClr val="tx1">
                  <a:lumMod val="85000"/>
                  <a:lumOff val="15000"/>
                </a:schemeClr>
              </a:solidFill>
              <a:latin typeface="Arial" panose="020B0604020202020204" pitchFamily="34" charset="0"/>
              <a:cs typeface="Arial" panose="020B0604020202020204" pitchFamily="34" charset="0"/>
            </a:endParaRPr>
          </a:p>
        </xdr:txBody>
      </xdr:sp>
    </xdr:grpSp>
    <xdr:clientData/>
  </xdr:twoCellAnchor>
  <xdr:twoCellAnchor>
    <xdr:from>
      <xdr:col>2</xdr:col>
      <xdr:colOff>1518902</xdr:colOff>
      <xdr:row>6</xdr:row>
      <xdr:rowOff>314960</xdr:rowOff>
    </xdr:from>
    <xdr:to>
      <xdr:col>2</xdr:col>
      <xdr:colOff>2233029</xdr:colOff>
      <xdr:row>7</xdr:row>
      <xdr:rowOff>425683</xdr:rowOff>
    </xdr:to>
    <xdr:sp macro="" textlink="">
      <xdr:nvSpPr>
        <xdr:cNvPr id="7" name="Isosceles Triangle 6">
          <a:extLst>
            <a:ext uri="{FF2B5EF4-FFF2-40B4-BE49-F238E27FC236}">
              <a16:creationId xmlns:a16="http://schemas.microsoft.com/office/drawing/2014/main" id="{EF4DA70E-12BC-4E32-BDCB-1133D458CC18}"/>
            </a:ext>
          </a:extLst>
        </xdr:cNvPr>
        <xdr:cNvSpPr/>
      </xdr:nvSpPr>
      <xdr:spPr>
        <a:xfrm flipH="1" flipV="1">
          <a:off x="2752616" y="8932817"/>
          <a:ext cx="714127" cy="618723"/>
        </a:xfrm>
        <a:prstGeom prst="triangle">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twoCellAnchor>
    <xdr:from>
      <xdr:col>5</xdr:col>
      <xdr:colOff>1631567</xdr:colOff>
      <xdr:row>6</xdr:row>
      <xdr:rowOff>263473</xdr:rowOff>
    </xdr:from>
    <xdr:to>
      <xdr:col>5</xdr:col>
      <xdr:colOff>2345694</xdr:colOff>
      <xdr:row>7</xdr:row>
      <xdr:rowOff>374196</xdr:rowOff>
    </xdr:to>
    <xdr:sp macro="" textlink="">
      <xdr:nvSpPr>
        <xdr:cNvPr id="8" name="Isosceles Triangle 7">
          <a:extLst>
            <a:ext uri="{FF2B5EF4-FFF2-40B4-BE49-F238E27FC236}">
              <a16:creationId xmlns:a16="http://schemas.microsoft.com/office/drawing/2014/main" id="{8EF8E42F-B163-4B6D-89CD-ADF7D2ACFBD0}"/>
            </a:ext>
          </a:extLst>
        </xdr:cNvPr>
        <xdr:cNvSpPr/>
      </xdr:nvSpPr>
      <xdr:spPr>
        <a:xfrm flipH="1" flipV="1">
          <a:off x="14458567" y="8881330"/>
          <a:ext cx="714127" cy="618723"/>
        </a:xfrm>
        <a:prstGeom prst="triangle">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twoCellAnchor>
    <xdr:from>
      <xdr:col>6</xdr:col>
      <xdr:colOff>1538510</xdr:colOff>
      <xdr:row>6</xdr:row>
      <xdr:rowOff>263473</xdr:rowOff>
    </xdr:from>
    <xdr:to>
      <xdr:col>6</xdr:col>
      <xdr:colOff>2252637</xdr:colOff>
      <xdr:row>7</xdr:row>
      <xdr:rowOff>374196</xdr:rowOff>
    </xdr:to>
    <xdr:sp macro="" textlink="">
      <xdr:nvSpPr>
        <xdr:cNvPr id="9" name="Isosceles Triangle 8">
          <a:extLst>
            <a:ext uri="{FF2B5EF4-FFF2-40B4-BE49-F238E27FC236}">
              <a16:creationId xmlns:a16="http://schemas.microsoft.com/office/drawing/2014/main" id="{4EE4B270-3A10-4592-A71B-75659C474478}"/>
            </a:ext>
          </a:extLst>
        </xdr:cNvPr>
        <xdr:cNvSpPr/>
      </xdr:nvSpPr>
      <xdr:spPr>
        <a:xfrm flipH="1" flipV="1">
          <a:off x="18229939" y="8881330"/>
          <a:ext cx="714127" cy="618723"/>
        </a:xfrm>
        <a:prstGeom prst="triangle">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twoCellAnchor>
    <xdr:from>
      <xdr:col>8</xdr:col>
      <xdr:colOff>1421125</xdr:colOff>
      <xdr:row>6</xdr:row>
      <xdr:rowOff>263473</xdr:rowOff>
    </xdr:from>
    <xdr:to>
      <xdr:col>8</xdr:col>
      <xdr:colOff>2135252</xdr:colOff>
      <xdr:row>7</xdr:row>
      <xdr:rowOff>374196</xdr:rowOff>
    </xdr:to>
    <xdr:sp macro="" textlink="">
      <xdr:nvSpPr>
        <xdr:cNvPr id="10" name="Isosceles Triangle 9">
          <a:extLst>
            <a:ext uri="{FF2B5EF4-FFF2-40B4-BE49-F238E27FC236}">
              <a16:creationId xmlns:a16="http://schemas.microsoft.com/office/drawing/2014/main" id="{483139F5-AAF4-498F-8EA1-069FD90132E6}"/>
            </a:ext>
          </a:extLst>
        </xdr:cNvPr>
        <xdr:cNvSpPr/>
      </xdr:nvSpPr>
      <xdr:spPr>
        <a:xfrm flipH="1" flipV="1">
          <a:off x="25841411" y="8881330"/>
          <a:ext cx="714127" cy="618723"/>
        </a:xfrm>
        <a:prstGeom prst="triangle">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twoCellAnchor>
    <xdr:from>
      <xdr:col>9</xdr:col>
      <xdr:colOff>1526136</xdr:colOff>
      <xdr:row>6</xdr:row>
      <xdr:rowOff>263473</xdr:rowOff>
    </xdr:from>
    <xdr:to>
      <xdr:col>9</xdr:col>
      <xdr:colOff>2240263</xdr:colOff>
      <xdr:row>7</xdr:row>
      <xdr:rowOff>374196</xdr:rowOff>
    </xdr:to>
    <xdr:sp macro="" textlink="">
      <xdr:nvSpPr>
        <xdr:cNvPr id="11" name="Isosceles Triangle 10">
          <a:extLst>
            <a:ext uri="{FF2B5EF4-FFF2-40B4-BE49-F238E27FC236}">
              <a16:creationId xmlns:a16="http://schemas.microsoft.com/office/drawing/2014/main" id="{A85C088F-5B67-4936-B41B-179FF1C21E56}"/>
            </a:ext>
          </a:extLst>
        </xdr:cNvPr>
        <xdr:cNvSpPr/>
      </xdr:nvSpPr>
      <xdr:spPr>
        <a:xfrm flipH="1" flipV="1">
          <a:off x="29810850" y="8881330"/>
          <a:ext cx="714127" cy="618723"/>
        </a:xfrm>
        <a:prstGeom prst="triangle">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twoCellAnchor>
    <xdr:from>
      <xdr:col>7</xdr:col>
      <xdr:colOff>1484663</xdr:colOff>
      <xdr:row>6</xdr:row>
      <xdr:rowOff>263473</xdr:rowOff>
    </xdr:from>
    <xdr:to>
      <xdr:col>7</xdr:col>
      <xdr:colOff>2198790</xdr:colOff>
      <xdr:row>7</xdr:row>
      <xdr:rowOff>374196</xdr:rowOff>
    </xdr:to>
    <xdr:sp macro="" textlink="">
      <xdr:nvSpPr>
        <xdr:cNvPr id="12" name="Isosceles Triangle 11">
          <a:extLst>
            <a:ext uri="{FF2B5EF4-FFF2-40B4-BE49-F238E27FC236}">
              <a16:creationId xmlns:a16="http://schemas.microsoft.com/office/drawing/2014/main" id="{5D6819D2-54A5-4B21-8137-B83E7FECBC12}"/>
            </a:ext>
          </a:extLst>
        </xdr:cNvPr>
        <xdr:cNvSpPr/>
      </xdr:nvSpPr>
      <xdr:spPr>
        <a:xfrm flipH="1" flipV="1">
          <a:off x="22040520" y="8881330"/>
          <a:ext cx="714127" cy="618723"/>
        </a:xfrm>
        <a:prstGeom prst="triangle">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twoCellAnchor>
    <xdr:from>
      <xdr:col>14</xdr:col>
      <xdr:colOff>1499302</xdr:colOff>
      <xdr:row>6</xdr:row>
      <xdr:rowOff>263473</xdr:rowOff>
    </xdr:from>
    <xdr:to>
      <xdr:col>14</xdr:col>
      <xdr:colOff>2213429</xdr:colOff>
      <xdr:row>7</xdr:row>
      <xdr:rowOff>374196</xdr:rowOff>
    </xdr:to>
    <xdr:sp macro="" textlink="">
      <xdr:nvSpPr>
        <xdr:cNvPr id="3" name="Isosceles Triangle 10">
          <a:extLst>
            <a:ext uri="{FF2B5EF4-FFF2-40B4-BE49-F238E27FC236}">
              <a16:creationId xmlns:a16="http://schemas.microsoft.com/office/drawing/2014/main" id="{30D2ABF1-905A-3BFC-6262-8F5CC0B7203E}"/>
            </a:ext>
          </a:extLst>
        </xdr:cNvPr>
        <xdr:cNvSpPr/>
      </xdr:nvSpPr>
      <xdr:spPr>
        <a:xfrm flipH="1" flipV="1">
          <a:off x="49106159" y="8881330"/>
          <a:ext cx="714127" cy="618723"/>
        </a:xfrm>
        <a:prstGeom prst="triangle">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1423650</xdr:colOff>
      <xdr:row>6</xdr:row>
      <xdr:rowOff>315466</xdr:rowOff>
    </xdr:from>
    <xdr:to>
      <xdr:col>11</xdr:col>
      <xdr:colOff>865909</xdr:colOff>
      <xdr:row>10</xdr:row>
      <xdr:rowOff>2826432</xdr:rowOff>
    </xdr:to>
    <xdr:grpSp>
      <xdr:nvGrpSpPr>
        <xdr:cNvPr id="5" name="Group 4">
          <a:extLst>
            <a:ext uri="{FF2B5EF4-FFF2-40B4-BE49-F238E27FC236}">
              <a16:creationId xmlns:a16="http://schemas.microsoft.com/office/drawing/2014/main" id="{5B225C23-58DE-4646-84AA-9CA69A8C48DE}"/>
            </a:ext>
          </a:extLst>
        </xdr:cNvPr>
        <xdr:cNvGrpSpPr/>
      </xdr:nvGrpSpPr>
      <xdr:grpSpPr>
        <a:xfrm>
          <a:off x="1318875" y="1562375"/>
          <a:ext cx="16726670" cy="6823193"/>
          <a:chOff x="3800474" y="1676795"/>
          <a:chExt cx="9572625" cy="2386318"/>
        </a:xfrm>
        <a:solidFill>
          <a:srgbClr val="20207A"/>
        </a:solidFill>
      </xdr:grpSpPr>
      <xdr:sp macro="" textlink="">
        <xdr:nvSpPr>
          <xdr:cNvPr id="6" name="Rectangle 5">
            <a:extLst>
              <a:ext uri="{FF2B5EF4-FFF2-40B4-BE49-F238E27FC236}">
                <a16:creationId xmlns:a16="http://schemas.microsoft.com/office/drawing/2014/main" id="{48EA45A9-C891-2C35-EA0E-D1AE5C041051}"/>
              </a:ext>
            </a:extLst>
          </xdr:cNvPr>
          <xdr:cNvSpPr/>
        </xdr:nvSpPr>
        <xdr:spPr>
          <a:xfrm>
            <a:off x="3800474" y="1982379"/>
            <a:ext cx="9572625" cy="2080734"/>
          </a:xfrm>
          <a:prstGeom prst="rect">
            <a:avLst/>
          </a:prstGeom>
          <a:solidFill>
            <a:srgbClr val="FEDEBE"/>
          </a:solidFill>
          <a:ln w="19050">
            <a:solidFill>
              <a:srgbClr val="FEBF7D"/>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74250" indent="0" algn="l">
              <a:buClr>
                <a:srgbClr val="FEBF7D"/>
              </a:buClr>
              <a:buFont typeface="Arial" panose="020B0604020202020204" pitchFamily="34" charset="0"/>
              <a:buNone/>
            </a:pPr>
            <a:endParaRPr lang="nb-NO" sz="1400">
              <a:solidFill>
                <a:schemeClr val="tx1"/>
              </a:solidFill>
              <a:latin typeface="Arial" panose="020B0604020202020204" pitchFamily="34" charset="0"/>
              <a:cs typeface="Arial" panose="020B0604020202020204" pitchFamily="34" charset="0"/>
            </a:endParaRPr>
          </a:p>
          <a:p>
            <a:pPr marL="74250" indent="0" algn="l">
              <a:buClr>
                <a:srgbClr val="FEBF7D"/>
              </a:buClr>
              <a:buFont typeface="Arial" panose="020B0604020202020204" pitchFamily="34" charset="0"/>
              <a:buNone/>
            </a:pPr>
            <a:r>
              <a:rPr lang="nb-NO" sz="1400">
                <a:solidFill>
                  <a:schemeClr val="tx1"/>
                </a:solidFill>
                <a:latin typeface="Arial" panose="020B0604020202020204" pitchFamily="34" charset="0"/>
                <a:cs typeface="Arial" panose="020B0604020202020204" pitchFamily="34" charset="0"/>
              </a:rPr>
              <a:t>Her registrerer dere nullpunktsmåling og inntil fire målinger per bruker. Disse</a:t>
            </a:r>
            <a:r>
              <a:rPr lang="nb-NO" sz="1400" baseline="0">
                <a:solidFill>
                  <a:schemeClr val="tx1"/>
                </a:solidFill>
                <a:latin typeface="Arial" panose="020B0604020202020204" pitchFamily="34" charset="0"/>
                <a:cs typeface="Arial" panose="020B0604020202020204" pitchFamily="34" charset="0"/>
              </a:rPr>
              <a:t> måler hver tjenestemottakers forbruk av helsetjenester og </a:t>
            </a:r>
            <a:r>
              <a:rPr lang="nb-NO" sz="1400">
                <a:solidFill>
                  <a:schemeClr val="tx1"/>
                </a:solidFill>
                <a:latin typeface="Arial" panose="020B0604020202020204" pitchFamily="34" charset="0"/>
                <a:cs typeface="Arial" panose="020B0604020202020204" pitchFamily="34" charset="0"/>
              </a:rPr>
              <a:t>dataene brukes i kostnads- og gevinstberegningene.</a:t>
            </a:r>
          </a:p>
          <a:p>
            <a:pPr marL="417150" indent="-342900" algn="l">
              <a:buClr>
                <a:srgbClr val="FEBF7D"/>
              </a:buClr>
              <a:buFont typeface="Arial" panose="020B0604020202020204" pitchFamily="34" charset="0"/>
              <a:buChar char="•"/>
            </a:pPr>
            <a:endParaRPr lang="nb-NO" sz="1400" b="0">
              <a:solidFill>
                <a:schemeClr val="tx1"/>
              </a:solidFill>
              <a:latin typeface="Arial" panose="020B0604020202020204" pitchFamily="34" charset="0"/>
              <a:cs typeface="Arial" panose="020B0604020202020204" pitchFamily="34" charset="0"/>
            </a:endParaRPr>
          </a:p>
          <a:p>
            <a:pPr marL="74250" indent="0" algn="l">
              <a:buClr>
                <a:srgbClr val="FEBF7D"/>
              </a:buClr>
              <a:buFont typeface="Arial" panose="020B0604020202020204" pitchFamily="34" charset="0"/>
              <a:buNone/>
            </a:pPr>
            <a:r>
              <a:rPr lang="nb-NO" sz="1400" b="1">
                <a:solidFill>
                  <a:schemeClr val="tx1"/>
                </a:solidFill>
                <a:latin typeface="Arial" panose="020B0604020202020204" pitchFamily="34" charset="0"/>
                <a:cs typeface="Arial" panose="020B0604020202020204" pitchFamily="34" charset="0"/>
              </a:rPr>
              <a:t>To felt er obligatorisk å fylle ut for at kostnads- og gevinstberegningene skal bli riktige:</a:t>
            </a:r>
            <a:endParaRPr lang="nb-NO" sz="1400" b="0">
              <a:solidFill>
                <a:schemeClr val="tx1"/>
              </a:solidFill>
              <a:latin typeface="Arial" panose="020B0604020202020204" pitchFamily="34" charset="0"/>
              <a:cs typeface="Arial" panose="020B0604020202020204" pitchFamily="34" charset="0"/>
            </a:endParaRPr>
          </a:p>
          <a:p>
            <a:pPr marL="417150" indent="-342900" algn="l">
              <a:buClr>
                <a:srgbClr val="FEBF7D"/>
              </a:buClr>
              <a:buFont typeface="Arial" panose="020B0604020202020204" pitchFamily="34" charset="0"/>
              <a:buChar char="•"/>
            </a:pPr>
            <a:r>
              <a:rPr lang="nb-NO" sz="1400">
                <a:solidFill>
                  <a:schemeClr val="tx1"/>
                </a:solidFill>
                <a:latin typeface="Arial" panose="020B0604020202020204" pitchFamily="34" charset="0"/>
                <a:cs typeface="Arial" panose="020B0604020202020204" pitchFamily="34" charset="0"/>
              </a:rPr>
              <a:t>Nullpunkt:</a:t>
            </a:r>
            <a:r>
              <a:rPr lang="nb-NO" sz="1400" baseline="0">
                <a:solidFill>
                  <a:schemeClr val="tx1"/>
                </a:solidFill>
                <a:latin typeface="Arial" panose="020B0604020202020204" pitchFamily="34" charset="0"/>
                <a:cs typeface="Arial" panose="020B0604020202020204" pitchFamily="34" charset="0"/>
              </a:rPr>
              <a:t> For hver bruker må det fylles ut nullpunktsmåling. Nullpunktsmåling bør gjennomføres så likt det lar seg gjøre for alle brukerne.</a:t>
            </a:r>
            <a:endParaRPr lang="nb-NO" sz="1400">
              <a:solidFill>
                <a:schemeClr val="tx1"/>
              </a:solidFill>
              <a:latin typeface="Arial" panose="020B0604020202020204" pitchFamily="34" charset="0"/>
              <a:cs typeface="Arial" panose="020B0604020202020204" pitchFamily="34" charset="0"/>
            </a:endParaRPr>
          </a:p>
          <a:p>
            <a:pPr marL="417150" indent="-342900" algn="l">
              <a:buClr>
                <a:srgbClr val="FEBF7D"/>
              </a:buClr>
              <a:buFont typeface="Arial" panose="020B0604020202020204" pitchFamily="34" charset="0"/>
              <a:buChar char="•"/>
            </a:pPr>
            <a:r>
              <a:rPr lang="nb-NO" sz="1400">
                <a:solidFill>
                  <a:schemeClr val="tx1"/>
                </a:solidFill>
                <a:latin typeface="Arial" panose="020B0604020202020204" pitchFamily="34" charset="0"/>
                <a:cs typeface="Arial" panose="020B0604020202020204" pitchFamily="34" charset="0"/>
              </a:rPr>
              <a:t>Måleintervall: Antall måneder mellom hver måling.</a:t>
            </a:r>
          </a:p>
          <a:p>
            <a:pPr marL="74250" indent="0" algn="l">
              <a:buClr>
                <a:srgbClr val="FEBF7D"/>
              </a:buClr>
              <a:buFont typeface="Arial" panose="020B0604020202020204" pitchFamily="34" charset="0"/>
              <a:buNone/>
            </a:pPr>
            <a:br>
              <a:rPr lang="nb-NO" sz="1400">
                <a:solidFill>
                  <a:schemeClr val="tx1"/>
                </a:solidFill>
                <a:latin typeface="Arial" panose="020B0604020202020204" pitchFamily="34" charset="0"/>
                <a:cs typeface="Arial" panose="020B0604020202020204" pitchFamily="34" charset="0"/>
              </a:rPr>
            </a:br>
            <a:r>
              <a:rPr lang="nb-NO" sz="1400" b="1">
                <a:solidFill>
                  <a:schemeClr val="tx1"/>
                </a:solidFill>
                <a:latin typeface="Arial" panose="020B0604020202020204" pitchFamily="34" charset="0"/>
                <a:cs typeface="Arial" panose="020B0604020202020204" pitchFamily="34" charset="0"/>
              </a:rPr>
              <a:t>Nullpunktsmåling</a:t>
            </a:r>
          </a:p>
          <a:p>
            <a:pPr marL="417150" indent="-342900" algn="l">
              <a:buClr>
                <a:srgbClr val="FEBF7D"/>
              </a:buClr>
              <a:buFont typeface="Arial" panose="020B0604020202020204" pitchFamily="34" charset="0"/>
              <a:buChar char="•"/>
            </a:pPr>
            <a:r>
              <a:rPr lang="nb-NO" sz="1400">
                <a:solidFill>
                  <a:schemeClr val="tx1"/>
                </a:solidFill>
                <a:latin typeface="Arial" panose="020B0604020202020204" pitchFamily="34" charset="0"/>
                <a:cs typeface="Arial" panose="020B0604020202020204" pitchFamily="34" charset="0"/>
              </a:rPr>
              <a:t>Nullpunksmålingen</a:t>
            </a:r>
            <a:r>
              <a:rPr lang="nb-NO" sz="1400" baseline="0">
                <a:solidFill>
                  <a:schemeClr val="tx1"/>
                </a:solidFill>
                <a:latin typeface="Arial" panose="020B0604020202020204" pitchFamily="34" charset="0"/>
                <a:cs typeface="Arial" panose="020B0604020202020204" pitchFamily="34" charset="0"/>
              </a:rPr>
              <a:t> gjennomføres for å få et øyeblikksbilde av en tjenestemottakers forbruk av helsetjenester før vedkommende starter opp med DHO. Denne nullpunktsmålingen fungerer deretter som en referanse som påfølgende målinger sammenlignes mot.</a:t>
            </a:r>
          </a:p>
          <a:p>
            <a:pPr marL="417150" indent="-342900" algn="l">
              <a:buClr>
                <a:srgbClr val="FEBF7D"/>
              </a:buClr>
              <a:buFont typeface="Arial" panose="020B0604020202020204" pitchFamily="34" charset="0"/>
              <a:buChar char="•"/>
            </a:pPr>
            <a:endParaRPr lang="nb-NO" sz="1400" baseline="0">
              <a:solidFill>
                <a:schemeClr val="tx1"/>
              </a:solidFill>
              <a:latin typeface="Arial" panose="020B0604020202020204" pitchFamily="34" charset="0"/>
              <a:cs typeface="Arial" panose="020B0604020202020204" pitchFamily="34" charset="0"/>
            </a:endParaRPr>
          </a:p>
          <a:p>
            <a:pPr marL="417150" indent="-342900" algn="l">
              <a:buClr>
                <a:srgbClr val="FEBF7D"/>
              </a:buClr>
              <a:buFont typeface="Arial" panose="020B0604020202020204" pitchFamily="34" charset="0"/>
              <a:buChar char="•"/>
            </a:pPr>
            <a:r>
              <a:rPr lang="nb-NO" sz="1400">
                <a:solidFill>
                  <a:schemeClr val="tx1"/>
                </a:solidFill>
                <a:latin typeface="Arial" panose="020B0604020202020204" pitchFamily="34" charset="0"/>
                <a:cs typeface="Arial" panose="020B0604020202020204" pitchFamily="34" charset="0"/>
              </a:rPr>
              <a:t>Velg det</a:t>
            </a:r>
            <a:r>
              <a:rPr lang="nb-NO" sz="1400" baseline="0">
                <a:solidFill>
                  <a:schemeClr val="tx1"/>
                </a:solidFill>
                <a:latin typeface="Arial" panose="020B0604020202020204" pitchFamily="34" charset="0"/>
                <a:cs typeface="Arial" panose="020B0604020202020204" pitchFamily="34" charset="0"/>
              </a:rPr>
              <a:t> tidspunktet for nullpunktsmåling som er mest relevant for dere. Det kan være </a:t>
            </a:r>
            <a:r>
              <a:rPr lang="nb-NO" sz="1400">
                <a:solidFill>
                  <a:schemeClr val="tx1"/>
                </a:solidFill>
                <a:latin typeface="Arial" panose="020B0604020202020204" pitchFamily="34" charset="0"/>
                <a:cs typeface="Arial" panose="020B0604020202020204" pitchFamily="34" charset="0"/>
              </a:rPr>
              <a:t>gjennomsnitt av siste 3 hele måneder før oppstart, eller siste måneden</a:t>
            </a:r>
            <a:r>
              <a:rPr lang="nb-NO" sz="1400" baseline="0">
                <a:solidFill>
                  <a:schemeClr val="tx1"/>
                </a:solidFill>
                <a:latin typeface="Arial" panose="020B0604020202020204" pitchFamily="34" charset="0"/>
                <a:cs typeface="Arial" panose="020B0604020202020204" pitchFamily="34" charset="0"/>
              </a:rPr>
              <a:t> før oppstart</a:t>
            </a:r>
            <a:r>
              <a:rPr lang="nb-NO" sz="1400">
                <a:solidFill>
                  <a:schemeClr val="tx1"/>
                </a:solidFill>
                <a:latin typeface="Arial" panose="020B0604020202020204" pitchFamily="34" charset="0"/>
                <a:cs typeface="Arial" panose="020B0604020202020204" pitchFamily="34" charset="0"/>
              </a:rPr>
              <a:t>.</a:t>
            </a:r>
            <a:r>
              <a:rPr lang="nb-NO" sz="1400" baseline="0">
                <a:solidFill>
                  <a:schemeClr val="tx1"/>
                </a:solidFill>
                <a:latin typeface="Arial" panose="020B0604020202020204" pitchFamily="34" charset="0"/>
                <a:cs typeface="Arial" panose="020B0604020202020204" pitchFamily="34" charset="0"/>
              </a:rPr>
              <a:t> </a:t>
            </a:r>
            <a:r>
              <a:rPr lang="nb-NO" sz="1400">
                <a:solidFill>
                  <a:schemeClr val="tx1"/>
                </a:solidFill>
                <a:latin typeface="Arial" panose="020B0604020202020204" pitchFamily="34" charset="0"/>
                <a:cs typeface="Arial" panose="020B0604020202020204" pitchFamily="34" charset="0"/>
              </a:rPr>
              <a:t>Se </a:t>
            </a:r>
            <a:r>
              <a:rPr lang="nb-NO" sz="1400" u="sng">
                <a:solidFill>
                  <a:schemeClr val="tx1"/>
                </a:solidFill>
                <a:latin typeface="Arial" panose="020B0604020202020204" pitchFamily="34" charset="0"/>
                <a:cs typeface="Arial" panose="020B0604020202020204" pitchFamily="34" charset="0"/>
              </a:rPr>
              <a:t>veileder</a:t>
            </a:r>
            <a:r>
              <a:rPr lang="nb-NO" sz="1400">
                <a:solidFill>
                  <a:schemeClr val="tx1"/>
                </a:solidFill>
                <a:latin typeface="Arial" panose="020B0604020202020204" pitchFamily="34" charset="0"/>
                <a:cs typeface="Arial" panose="020B0604020202020204" pitchFamily="34" charset="0"/>
              </a:rPr>
              <a:t> for utfyllende informasjon om nullpunktsmålinger</a:t>
            </a:r>
            <a:r>
              <a:rPr lang="nb-NO" sz="1400" baseline="0">
                <a:solidFill>
                  <a:schemeClr val="tx1"/>
                </a:solidFill>
                <a:latin typeface="Arial" panose="020B0604020202020204" pitchFamily="34" charset="0"/>
                <a:cs typeface="Arial" panose="020B0604020202020204" pitchFamily="34" charset="0"/>
              </a:rPr>
              <a:t> og</a:t>
            </a:r>
            <a:r>
              <a:rPr lang="nb-NO" sz="1400">
                <a:solidFill>
                  <a:schemeClr val="tx1"/>
                </a:solidFill>
                <a:latin typeface="Arial" panose="020B0604020202020204" pitchFamily="34" charset="0"/>
                <a:cs typeface="Arial" panose="020B0604020202020204" pitchFamily="34" charset="0"/>
              </a:rPr>
              <a:t> alternativer (f.eks. 1 eller 6 måneder).</a:t>
            </a:r>
            <a:br>
              <a:rPr lang="nb-NO" sz="1400">
                <a:solidFill>
                  <a:schemeClr val="tx1"/>
                </a:solidFill>
                <a:latin typeface="Arial" panose="020B0604020202020204" pitchFamily="34" charset="0"/>
                <a:cs typeface="Arial" panose="020B0604020202020204" pitchFamily="34" charset="0"/>
              </a:rPr>
            </a:br>
            <a:endParaRPr lang="nb-NO" sz="1400">
              <a:solidFill>
                <a:schemeClr val="tx1"/>
              </a:solidFill>
              <a:latin typeface="Arial" panose="020B0604020202020204" pitchFamily="34" charset="0"/>
              <a:cs typeface="Arial" panose="020B0604020202020204" pitchFamily="34" charset="0"/>
            </a:endParaRPr>
          </a:p>
          <a:p>
            <a:pPr marL="74250" indent="0" algn="l">
              <a:buClr>
                <a:srgbClr val="FEBF7D"/>
              </a:buClr>
              <a:buFont typeface="Arial" panose="020B0604020202020204" pitchFamily="34" charset="0"/>
              <a:buNone/>
            </a:pPr>
            <a:r>
              <a:rPr lang="nb-NO" sz="1400" b="1">
                <a:solidFill>
                  <a:schemeClr val="tx1"/>
                </a:solidFill>
                <a:latin typeface="Arial" panose="020B0604020202020204" pitchFamily="34" charset="0"/>
                <a:cs typeface="Arial" panose="020B0604020202020204" pitchFamily="34" charset="0"/>
              </a:rPr>
              <a:t>Måleintervall </a:t>
            </a:r>
          </a:p>
          <a:p>
            <a:pPr marL="417150" indent="-342900" algn="l">
              <a:buClr>
                <a:srgbClr val="FEBF7D"/>
              </a:buClr>
              <a:buFont typeface="Arial" panose="020B0604020202020204" pitchFamily="34" charset="0"/>
              <a:buChar char="•"/>
            </a:pPr>
            <a:r>
              <a:rPr lang="nb-NO" sz="1400">
                <a:solidFill>
                  <a:schemeClr val="tx1"/>
                </a:solidFill>
                <a:latin typeface="Arial" panose="020B0604020202020204" pitchFamily="34" charset="0"/>
                <a:cs typeface="Arial" panose="020B0604020202020204" pitchFamily="34" charset="0"/>
              </a:rPr>
              <a:t>Måleintervallen er antall måneder mellom hver måling</a:t>
            </a:r>
            <a:r>
              <a:rPr lang="nb-NO" sz="1400" baseline="0">
                <a:solidFill>
                  <a:schemeClr val="tx1"/>
                </a:solidFill>
                <a:latin typeface="Arial" panose="020B0604020202020204" pitchFamily="34" charset="0"/>
                <a:cs typeface="Arial" panose="020B0604020202020204" pitchFamily="34" charset="0"/>
              </a:rPr>
              <a:t> (f.eks 3, 4 eller 6 måneder). </a:t>
            </a:r>
            <a:r>
              <a:rPr lang="nb-NO" sz="1400">
                <a:solidFill>
                  <a:schemeClr val="tx1"/>
                </a:solidFill>
                <a:latin typeface="Arial" panose="020B0604020202020204" pitchFamily="34" charset="0"/>
                <a:cs typeface="Arial" panose="020B0604020202020204" pitchFamily="34" charset="0"/>
              </a:rPr>
              <a:t>Velger dere 6 måneder som intervall vil gevinstarbeidet</a:t>
            </a:r>
            <a:r>
              <a:rPr lang="nb-NO" sz="1400" baseline="0">
                <a:solidFill>
                  <a:schemeClr val="tx1"/>
                </a:solidFill>
                <a:latin typeface="Arial" panose="020B0604020202020204" pitchFamily="34" charset="0"/>
                <a:cs typeface="Arial" panose="020B0604020202020204" pitchFamily="34" charset="0"/>
              </a:rPr>
              <a:t> dekker en lengre tidsperiode men arbeidet vil strekke seg tilsvarende ut i tid. Velger dere 3 måneder vil dette innebærer hyppigere målinger, men en kortere tidsperiode.</a:t>
            </a:r>
          </a:p>
          <a:p>
            <a:pPr marL="417150" indent="-342900" algn="l">
              <a:buClr>
                <a:srgbClr val="FEBF7D"/>
              </a:buClr>
              <a:buFont typeface="Arial" panose="020B0604020202020204" pitchFamily="34" charset="0"/>
              <a:buChar char="•"/>
            </a:pPr>
            <a:endParaRPr lang="nb-NO" sz="1400">
              <a:solidFill>
                <a:schemeClr val="tx1"/>
              </a:solidFill>
              <a:latin typeface="Arial" panose="020B0604020202020204" pitchFamily="34" charset="0"/>
              <a:cs typeface="Arial" panose="020B0604020202020204" pitchFamily="34" charset="0"/>
            </a:endParaRPr>
          </a:p>
          <a:p>
            <a:pPr marL="417150" indent="-342900" algn="l">
              <a:buClr>
                <a:srgbClr val="FEBF7D"/>
              </a:buClr>
              <a:buFont typeface="Arial" panose="020B0604020202020204" pitchFamily="34" charset="0"/>
              <a:buChar char="•"/>
            </a:pPr>
            <a:r>
              <a:rPr lang="nb-NO" sz="1400">
                <a:solidFill>
                  <a:schemeClr val="tx1"/>
                </a:solidFill>
                <a:latin typeface="Arial" panose="020B0604020202020204" pitchFamily="34" charset="0"/>
                <a:cs typeface="Arial" panose="020B0604020202020204" pitchFamily="34" charset="0"/>
              </a:rPr>
              <a:t>Dere velger selv ønsket måleintervall,</a:t>
            </a:r>
            <a:r>
              <a:rPr lang="nb-NO" sz="1400" baseline="0">
                <a:solidFill>
                  <a:schemeClr val="tx1"/>
                </a:solidFill>
                <a:latin typeface="Arial" panose="020B0604020202020204" pitchFamily="34" charset="0"/>
                <a:cs typeface="Arial" panose="020B0604020202020204" pitchFamily="34" charset="0"/>
              </a:rPr>
              <a:t> men denne kan ikke endres underveis. Gevinstverktøyet er lagt opp slik at valgt måleintervall vil gjelde for alle beregninger. Endres måleintervallen endres alle beregningene.</a:t>
            </a:r>
          </a:p>
          <a:p>
            <a:pPr marL="74250" indent="0" algn="l">
              <a:buClr>
                <a:srgbClr val="FEBF7D"/>
              </a:buClr>
              <a:buFont typeface="Arial" panose="020B0604020202020204" pitchFamily="34" charset="0"/>
              <a:buNone/>
            </a:pPr>
            <a:br>
              <a:rPr lang="nb-NO" sz="1400" b="1">
                <a:solidFill>
                  <a:schemeClr val="tx1"/>
                </a:solidFill>
                <a:latin typeface="Arial" panose="020B0604020202020204" pitchFamily="34" charset="0"/>
                <a:cs typeface="Arial" panose="020B0604020202020204" pitchFamily="34" charset="0"/>
              </a:rPr>
            </a:br>
            <a:r>
              <a:rPr lang="nb-NO" sz="1400" b="1">
                <a:solidFill>
                  <a:schemeClr val="tx1"/>
                </a:solidFill>
                <a:latin typeface="Arial" panose="020B0604020202020204" pitchFamily="34" charset="0"/>
                <a:cs typeface="Arial" panose="020B0604020202020204" pitchFamily="34" charset="0"/>
              </a:rPr>
              <a:t>Slik fyller du ut</a:t>
            </a:r>
          </a:p>
          <a:p>
            <a:pPr marL="417150" indent="-342900" algn="l">
              <a:buClr>
                <a:srgbClr val="FEBF7D"/>
              </a:buClr>
              <a:buFont typeface="Arial" panose="020B0604020202020204" pitchFamily="34" charset="0"/>
              <a:buChar char="•"/>
            </a:pPr>
            <a:r>
              <a:rPr lang="nb-NO" sz="1400">
                <a:solidFill>
                  <a:schemeClr val="tx1"/>
                </a:solidFill>
                <a:latin typeface="Arial" panose="020B0604020202020204" pitchFamily="34" charset="0"/>
                <a:cs typeface="Arial" panose="020B0604020202020204" pitchFamily="34" charset="0"/>
              </a:rPr>
              <a:t>Fyll ut alle relevante felt for gjeldende bruker. Felt med oransje piler er obligatoriske.</a:t>
            </a:r>
          </a:p>
          <a:p>
            <a:pPr marL="417150" indent="-342900" algn="l">
              <a:buClr>
                <a:srgbClr val="FEBF7D"/>
              </a:buClr>
              <a:buFont typeface="Arial" panose="020B0604020202020204" pitchFamily="34" charset="0"/>
              <a:buChar char="•"/>
            </a:pPr>
            <a:r>
              <a:rPr lang="nb-NO" sz="1400">
                <a:solidFill>
                  <a:schemeClr val="tx1"/>
                </a:solidFill>
                <a:latin typeface="Arial" panose="020B0604020202020204" pitchFamily="34" charset="0"/>
                <a:cs typeface="Arial" panose="020B0604020202020204" pitchFamily="34" charset="0"/>
              </a:rPr>
              <a:t>Registrer nullpunkt og målinger i henhold til valgt intervall.</a:t>
            </a:r>
          </a:p>
          <a:p>
            <a:pPr marL="417150" indent="-342900" algn="l">
              <a:buClr>
                <a:srgbClr val="FEBF7D"/>
              </a:buClr>
              <a:buFont typeface="Arial" panose="020B0604020202020204" pitchFamily="34" charset="0"/>
              <a:buChar char="•"/>
            </a:pPr>
            <a:r>
              <a:rPr lang="nb-NO" sz="1400" i="0">
                <a:solidFill>
                  <a:schemeClr val="tx1"/>
                </a:solidFill>
                <a:latin typeface="Arial" panose="020B0604020202020204" pitchFamily="34" charset="0"/>
                <a:cs typeface="Arial" panose="020B0604020202020204" pitchFamily="34" charset="0"/>
              </a:rPr>
              <a:t>I dette regnearket er det</a:t>
            </a:r>
            <a:r>
              <a:rPr lang="nb-NO" sz="1400" i="0" baseline="0">
                <a:solidFill>
                  <a:schemeClr val="tx1"/>
                </a:solidFill>
                <a:latin typeface="Arial" panose="020B0604020202020204" pitchFamily="34" charset="0"/>
                <a:cs typeface="Arial" panose="020B0604020202020204" pitchFamily="34" charset="0"/>
              </a:rPr>
              <a:t> viktig å være konsekvent for å gi mest mulig korrekt resultat. Det innebærer at dere gjennomfører hver måling med lik metode. Dersom nullpunksmålingen er et gjennomsnitt av valgt antall måneder, bør hver måling også vise et gjennomsnitt.</a:t>
            </a:r>
          </a:p>
          <a:p>
            <a:pPr marL="417150" indent="-342900" algn="l">
              <a:buClr>
                <a:srgbClr val="FEBF7D"/>
              </a:buClr>
              <a:buFont typeface="Arial" panose="020B0604020202020204" pitchFamily="34" charset="0"/>
              <a:buChar char="•"/>
            </a:pPr>
            <a:r>
              <a:rPr lang="nb-NO" sz="1400" i="0" baseline="0">
                <a:solidFill>
                  <a:schemeClr val="tx1"/>
                </a:solidFill>
                <a:latin typeface="Arial" panose="020B0604020202020204" pitchFamily="34" charset="0"/>
                <a:cs typeface="Arial" panose="020B0604020202020204" pitchFamily="34" charset="0"/>
              </a:rPr>
              <a:t>Dere velger selv hvordan dere vil fylle inn nullpunktsmåling og målinger. Dersom dere velger å bruke gjennomsnitt av måneder vil dette gi mer konsise og realistiske beregninger.</a:t>
            </a:r>
            <a:endParaRPr lang="nb-NO" sz="1400">
              <a:solidFill>
                <a:schemeClr val="tx1"/>
              </a:solidFill>
              <a:latin typeface="Arial" panose="020B0604020202020204" pitchFamily="34" charset="0"/>
              <a:cs typeface="Arial" panose="020B0604020202020204" pitchFamily="34" charset="0"/>
            </a:endParaRPr>
          </a:p>
        </xdr:txBody>
      </xdr:sp>
      <xdr:sp macro="" textlink="">
        <xdr:nvSpPr>
          <xdr:cNvPr id="7" name="Rectangle 6">
            <a:extLst>
              <a:ext uri="{FF2B5EF4-FFF2-40B4-BE49-F238E27FC236}">
                <a16:creationId xmlns:a16="http://schemas.microsoft.com/office/drawing/2014/main" id="{1092C10C-480E-79E0-421A-F0B4998D5FD6}"/>
              </a:ext>
            </a:extLst>
          </xdr:cNvPr>
          <xdr:cNvSpPr/>
        </xdr:nvSpPr>
        <xdr:spPr>
          <a:xfrm>
            <a:off x="3800474" y="1676795"/>
            <a:ext cx="9572625" cy="301277"/>
          </a:xfrm>
          <a:prstGeom prst="rect">
            <a:avLst/>
          </a:prstGeom>
          <a:solidFill>
            <a:srgbClr val="FEBF7D"/>
          </a:solidFill>
          <a:ln w="19050">
            <a:solidFill>
              <a:srgbClr val="FEBF7D"/>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lang="nb-NO" sz="2000" b="0">
                <a:solidFill>
                  <a:schemeClr val="tx1"/>
                </a:solidFill>
                <a:latin typeface="Arial" panose="020B0604020202020204" pitchFamily="34" charset="0"/>
                <a:cs typeface="Arial" panose="020B0604020202020204" pitchFamily="34" charset="0"/>
              </a:rPr>
              <a:t>Hva</a:t>
            </a:r>
            <a:r>
              <a:rPr lang="nb-NO" sz="2000" b="0" baseline="0">
                <a:solidFill>
                  <a:schemeClr val="tx1"/>
                </a:solidFill>
                <a:latin typeface="Arial" panose="020B0604020202020204" pitchFamily="34" charset="0"/>
                <a:cs typeface="Arial" panose="020B0604020202020204" pitchFamily="34" charset="0"/>
              </a:rPr>
              <a:t> skal fylles inn i denne arkfanen</a:t>
            </a:r>
            <a:endParaRPr lang="nb-NO" sz="2000" b="0">
              <a:solidFill>
                <a:schemeClr val="tx1"/>
              </a:solidFill>
              <a:latin typeface="Arial" panose="020B0604020202020204" pitchFamily="34" charset="0"/>
              <a:cs typeface="Arial" panose="020B0604020202020204" pitchFamily="34" charset="0"/>
            </a:endParaRPr>
          </a:p>
        </xdr:txBody>
      </xdr:sp>
    </xdr:grpSp>
    <xdr:clientData/>
  </xdr:twoCellAnchor>
  <xdr:oneCellAnchor>
    <xdr:from>
      <xdr:col>0</xdr:col>
      <xdr:colOff>1454727</xdr:colOff>
      <xdr:row>4</xdr:row>
      <xdr:rowOff>248768</xdr:rowOff>
    </xdr:from>
    <xdr:ext cx="17268579" cy="623056"/>
    <xdr:sp macro="" textlink="">
      <xdr:nvSpPr>
        <xdr:cNvPr id="8" name="Rectangle 7">
          <a:extLst>
            <a:ext uri="{FF2B5EF4-FFF2-40B4-BE49-F238E27FC236}">
              <a16:creationId xmlns:a16="http://schemas.microsoft.com/office/drawing/2014/main" id="{49F580E2-27A7-47BE-8BD3-9298ECFBB6FE}"/>
            </a:ext>
          </a:extLst>
        </xdr:cNvPr>
        <xdr:cNvSpPr/>
      </xdr:nvSpPr>
      <xdr:spPr>
        <a:xfrm>
          <a:off x="1454727" y="802950"/>
          <a:ext cx="17268579" cy="623056"/>
        </a:xfrm>
        <a:prstGeom prst="rect">
          <a:avLst/>
        </a:prstGeom>
        <a:noFill/>
      </xdr:spPr>
      <xdr:txBody>
        <a:bodyPr wrap="square" lIns="91440" tIns="45720" rIns="91440" bIns="45720" anchor="ctr">
          <a:spAutoFit/>
        </a:bodyPr>
        <a:lstStyle/>
        <a:p>
          <a:pPr algn="l"/>
          <a:r>
            <a:rPr lang="en-US" sz="3600" b="1" cap="none" spc="0">
              <a:ln w="6350">
                <a:noFill/>
              </a:ln>
              <a:solidFill>
                <a:srgbClr val="20207A"/>
              </a:solidFill>
              <a:effectLst/>
              <a:latin typeface="Arial" panose="020B0604020202020204" pitchFamily="34" charset="0"/>
              <a:cs typeface="Arial" panose="020B0604020202020204" pitchFamily="34" charset="0"/>
            </a:rPr>
            <a:t>Måling av nullpunkt og forbruk av helsetjenester</a:t>
          </a:r>
        </a:p>
      </xdr:txBody>
    </xdr:sp>
    <xdr:clientData/>
  </xdr:oneCellAnchor>
  <xdr:twoCellAnchor>
    <xdr:from>
      <xdr:col>7</xdr:col>
      <xdr:colOff>774010</xdr:colOff>
      <xdr:row>14</xdr:row>
      <xdr:rowOff>215976</xdr:rowOff>
    </xdr:from>
    <xdr:to>
      <xdr:col>7</xdr:col>
      <xdr:colOff>1488137</xdr:colOff>
      <xdr:row>14</xdr:row>
      <xdr:rowOff>821999</xdr:rowOff>
    </xdr:to>
    <xdr:sp macro="" textlink="">
      <xdr:nvSpPr>
        <xdr:cNvPr id="12" name="Isosceles Triangle 11">
          <a:extLst>
            <a:ext uri="{FF2B5EF4-FFF2-40B4-BE49-F238E27FC236}">
              <a16:creationId xmlns:a16="http://schemas.microsoft.com/office/drawing/2014/main" id="{84616D70-CB55-4733-BCA1-248EEC75DD80}"/>
            </a:ext>
          </a:extLst>
        </xdr:cNvPr>
        <xdr:cNvSpPr/>
      </xdr:nvSpPr>
      <xdr:spPr>
        <a:xfrm flipH="1" flipV="1">
          <a:off x="9809153" y="11618762"/>
          <a:ext cx="714127" cy="606023"/>
        </a:xfrm>
        <a:prstGeom prst="triangle">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twoCellAnchor>
    <xdr:from>
      <xdr:col>6</xdr:col>
      <xdr:colOff>105567</xdr:colOff>
      <xdr:row>13</xdr:row>
      <xdr:rowOff>179413</xdr:rowOff>
    </xdr:from>
    <xdr:to>
      <xdr:col>6</xdr:col>
      <xdr:colOff>711590</xdr:colOff>
      <xdr:row>13</xdr:row>
      <xdr:rowOff>893540</xdr:rowOff>
    </xdr:to>
    <xdr:sp macro="" textlink="">
      <xdr:nvSpPr>
        <xdr:cNvPr id="13" name="Isosceles Triangle 12">
          <a:extLst>
            <a:ext uri="{FF2B5EF4-FFF2-40B4-BE49-F238E27FC236}">
              <a16:creationId xmlns:a16="http://schemas.microsoft.com/office/drawing/2014/main" id="{7A21E5ED-A241-45DB-BB6B-58679974AA46}"/>
            </a:ext>
          </a:extLst>
        </xdr:cNvPr>
        <xdr:cNvSpPr/>
      </xdr:nvSpPr>
      <xdr:spPr>
        <a:xfrm rot="5400000" flipH="1" flipV="1">
          <a:off x="6970967" y="16518142"/>
          <a:ext cx="714127" cy="606023"/>
        </a:xfrm>
        <a:prstGeom prst="triangle">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wsDr>
</file>

<file path=xl/drawings/drawing6.xml><?xml version="1.0" encoding="utf-8"?>
<xdr:wsDr xmlns:xdr="http://schemas.openxmlformats.org/drawingml/2006/spreadsheetDrawing" xmlns:a="http://schemas.openxmlformats.org/drawingml/2006/main">
  <xdr:oneCellAnchor>
    <xdr:from>
      <xdr:col>1</xdr:col>
      <xdr:colOff>104323</xdr:colOff>
      <xdr:row>2</xdr:row>
      <xdr:rowOff>675231</xdr:rowOff>
    </xdr:from>
    <xdr:ext cx="8985250" cy="623248"/>
    <xdr:sp macro="" textlink="">
      <xdr:nvSpPr>
        <xdr:cNvPr id="25" name="Rectangle 1">
          <a:extLst>
            <a:ext uri="{FF2B5EF4-FFF2-40B4-BE49-F238E27FC236}">
              <a16:creationId xmlns:a16="http://schemas.microsoft.com/office/drawing/2014/main" id="{082D2341-D1F4-44CC-8351-672A78036EEC}"/>
            </a:ext>
          </a:extLst>
        </xdr:cNvPr>
        <xdr:cNvSpPr/>
      </xdr:nvSpPr>
      <xdr:spPr>
        <a:xfrm>
          <a:off x="825502" y="1818231"/>
          <a:ext cx="8985250" cy="623248"/>
        </a:xfrm>
        <a:prstGeom prst="rect">
          <a:avLst/>
        </a:prstGeom>
        <a:noFill/>
      </xdr:spPr>
      <xdr:txBody>
        <a:bodyPr wrap="square" lIns="91440" tIns="45720" rIns="91440" bIns="45720" anchor="ctr">
          <a:spAutoFit/>
        </a:bodyPr>
        <a:lstStyle/>
        <a:p>
          <a:pPr algn="l"/>
          <a:r>
            <a:rPr lang="en-US" sz="3600" b="1" cap="none" spc="0">
              <a:ln w="6350">
                <a:noFill/>
              </a:ln>
              <a:solidFill>
                <a:srgbClr val="20207A"/>
              </a:solidFill>
              <a:effectLst/>
              <a:latin typeface="Arial" panose="020B0604020202020204" pitchFamily="34" charset="0"/>
              <a:cs typeface="Arial" panose="020B0604020202020204" pitchFamily="34" charset="0"/>
            </a:rPr>
            <a:t>Resultater</a:t>
          </a:r>
        </a:p>
      </xdr:txBody>
    </xdr:sp>
    <xdr:clientData/>
  </xdr:oneCellAnchor>
  <xdr:twoCellAnchor>
    <xdr:from>
      <xdr:col>0</xdr:col>
      <xdr:colOff>693965</xdr:colOff>
      <xdr:row>3</xdr:row>
      <xdr:rowOff>188045</xdr:rowOff>
    </xdr:from>
    <xdr:to>
      <xdr:col>9</xdr:col>
      <xdr:colOff>9597</xdr:colOff>
      <xdr:row>3</xdr:row>
      <xdr:rowOff>5012029</xdr:rowOff>
    </xdr:to>
    <xdr:grpSp>
      <xdr:nvGrpSpPr>
        <xdr:cNvPr id="8" name="Group 2">
          <a:extLst>
            <a:ext uri="{FF2B5EF4-FFF2-40B4-BE49-F238E27FC236}">
              <a16:creationId xmlns:a16="http://schemas.microsoft.com/office/drawing/2014/main" id="{4B4091A3-492A-43EF-B8F1-F3D8EFAE5D30}"/>
            </a:ext>
          </a:extLst>
        </xdr:cNvPr>
        <xdr:cNvGrpSpPr/>
      </xdr:nvGrpSpPr>
      <xdr:grpSpPr>
        <a:xfrm>
          <a:off x="693965" y="2596509"/>
          <a:ext cx="20148168" cy="4823984"/>
          <a:chOff x="3800474" y="1676795"/>
          <a:chExt cx="9572625" cy="4030759"/>
        </a:xfrm>
        <a:solidFill>
          <a:srgbClr val="20207A"/>
        </a:solidFill>
      </xdr:grpSpPr>
      <xdr:sp macro="" textlink="">
        <xdr:nvSpPr>
          <xdr:cNvPr id="9" name="Rectangle 3">
            <a:extLst>
              <a:ext uri="{FF2B5EF4-FFF2-40B4-BE49-F238E27FC236}">
                <a16:creationId xmlns:a16="http://schemas.microsoft.com/office/drawing/2014/main" id="{D14BEE26-FDB8-A4FA-1B8F-8EFC9F647382}"/>
              </a:ext>
            </a:extLst>
          </xdr:cNvPr>
          <xdr:cNvSpPr/>
        </xdr:nvSpPr>
        <xdr:spPr>
          <a:xfrm>
            <a:off x="3800474" y="2343147"/>
            <a:ext cx="9572625" cy="3364407"/>
          </a:xfrm>
          <a:prstGeom prst="rect">
            <a:avLst/>
          </a:prstGeom>
          <a:solidFill>
            <a:srgbClr val="FEDEBE"/>
          </a:solidFill>
          <a:ln w="19050">
            <a:solidFill>
              <a:srgbClr val="FEBF7D"/>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74250" indent="0" algn="l">
              <a:buClr>
                <a:srgbClr val="FEBF7D"/>
              </a:buClr>
              <a:buFont typeface="Arial" panose="020B0604020202020204" pitchFamily="34" charset="0"/>
              <a:buNone/>
            </a:pPr>
            <a:endParaRPr lang="nb-NO" sz="1400">
              <a:solidFill>
                <a:schemeClr val="tx1"/>
              </a:solidFill>
              <a:latin typeface="Arial" panose="020B0604020202020204" pitchFamily="34" charset="0"/>
              <a:cs typeface="Arial" panose="020B0604020202020204" pitchFamily="34" charset="0"/>
            </a:endParaRPr>
          </a:p>
          <a:p>
            <a:pPr marL="74250" indent="0" algn="l">
              <a:buClr>
                <a:srgbClr val="FEBF7D"/>
              </a:buClr>
              <a:buFont typeface="Arial" panose="020B0604020202020204" pitchFamily="34" charset="0"/>
              <a:buNone/>
            </a:pPr>
            <a:r>
              <a:rPr lang="nb-NO" sz="1400">
                <a:solidFill>
                  <a:schemeClr val="tx1"/>
                </a:solidFill>
                <a:latin typeface="Arial" panose="020B0604020202020204" pitchFamily="34" charset="0"/>
                <a:cs typeface="Arial" panose="020B0604020202020204" pitchFamily="34" charset="0"/>
              </a:rPr>
              <a:t>Dette er en oversikt som viser resultater av alle</a:t>
            </a:r>
            <a:r>
              <a:rPr lang="nb-NO" sz="1400" baseline="0">
                <a:solidFill>
                  <a:schemeClr val="tx1"/>
                </a:solidFill>
                <a:latin typeface="Arial" panose="020B0604020202020204" pitchFamily="34" charset="0"/>
                <a:cs typeface="Arial" panose="020B0604020202020204" pitchFamily="34" charset="0"/>
              </a:rPr>
              <a:t> beregninger i gevinstverktøyet</a:t>
            </a:r>
            <a:r>
              <a:rPr lang="nb-NO" sz="1400">
                <a:solidFill>
                  <a:schemeClr val="tx1"/>
                </a:solidFill>
                <a:latin typeface="Arial" panose="020B0604020202020204" pitchFamily="34" charset="0"/>
                <a:cs typeface="Arial" panose="020B0604020202020204" pitchFamily="34" charset="0"/>
              </a:rPr>
              <a:t>. Ingenting skal fylles ut her – visningen oppdateres automatisk basert på registrerte data.</a:t>
            </a:r>
          </a:p>
          <a:p>
            <a:pPr marL="74250" indent="0" algn="l">
              <a:buClr>
                <a:srgbClr val="FEBF7D"/>
              </a:buClr>
              <a:buFont typeface="Arial" panose="020B0604020202020204" pitchFamily="34" charset="0"/>
              <a:buNone/>
            </a:pPr>
            <a:r>
              <a:rPr lang="nb-NO" sz="1400">
                <a:solidFill>
                  <a:schemeClr val="tx1"/>
                </a:solidFill>
                <a:latin typeface="Arial" panose="020B0604020202020204" pitchFamily="34" charset="0"/>
                <a:cs typeface="Arial" panose="020B0604020202020204" pitchFamily="34" charset="0"/>
              </a:rPr>
              <a:t>Regnearket gir</a:t>
            </a:r>
            <a:r>
              <a:rPr lang="nb-NO" sz="1400" baseline="0">
                <a:solidFill>
                  <a:schemeClr val="tx1"/>
                </a:solidFill>
                <a:latin typeface="Arial" panose="020B0604020202020204" pitchFamily="34" charset="0"/>
                <a:cs typeface="Arial" panose="020B0604020202020204" pitchFamily="34" charset="0"/>
              </a:rPr>
              <a:t> en detaljert oversikt over beregninger på ulike parametere. Dette regnearket er altså omfattende, men gir en anledning til å se detaljert på ulike beregninger.</a:t>
            </a:r>
          </a:p>
          <a:p>
            <a:pPr marL="74250" indent="0" algn="l">
              <a:buClr>
                <a:srgbClr val="FEBF7D"/>
              </a:buClr>
              <a:buFont typeface="Arial" panose="020B0604020202020204" pitchFamily="34" charset="0"/>
              <a:buNone/>
            </a:pPr>
            <a:br>
              <a:rPr lang="nb-NO" sz="1400">
                <a:solidFill>
                  <a:schemeClr val="tx1"/>
                </a:solidFill>
                <a:latin typeface="Arial" panose="020B0604020202020204" pitchFamily="34" charset="0"/>
                <a:cs typeface="Arial" panose="020B0604020202020204" pitchFamily="34" charset="0"/>
              </a:rPr>
            </a:br>
            <a:r>
              <a:rPr lang="nb-NO" sz="1400" b="1">
                <a:solidFill>
                  <a:schemeClr val="tx1"/>
                </a:solidFill>
                <a:latin typeface="Arial" panose="020B0604020202020204" pitchFamily="34" charset="0"/>
                <a:cs typeface="Arial" panose="020B0604020202020204" pitchFamily="34" charset="0"/>
              </a:rPr>
              <a:t>Oversikten viser:</a:t>
            </a:r>
          </a:p>
          <a:p>
            <a:pPr marL="245700" indent="-171450" algn="l">
              <a:buClr>
                <a:srgbClr val="FEBF7D"/>
              </a:buClr>
              <a:buFont typeface="Arial" panose="020B0604020202020204" pitchFamily="34" charset="0"/>
              <a:buChar char="•"/>
            </a:pPr>
            <a:r>
              <a:rPr lang="nb-NO" sz="1400">
                <a:solidFill>
                  <a:schemeClr val="tx1"/>
                </a:solidFill>
                <a:latin typeface="Arial" panose="020B0604020202020204" pitchFamily="34" charset="0"/>
                <a:cs typeface="Arial" panose="020B0604020202020204" pitchFamily="34" charset="0"/>
              </a:rPr>
              <a:t>Kostnadsberegninger.</a:t>
            </a:r>
          </a:p>
          <a:p>
            <a:pPr marL="245700" indent="-171450" algn="l">
              <a:buClr>
                <a:srgbClr val="FEBF7D"/>
              </a:buClr>
              <a:buFont typeface="Arial" panose="020B0604020202020204" pitchFamily="34" charset="0"/>
              <a:buChar char="•"/>
            </a:pPr>
            <a:r>
              <a:rPr lang="nb-NO" sz="1400">
                <a:solidFill>
                  <a:schemeClr val="tx1"/>
                </a:solidFill>
                <a:latin typeface="Arial" panose="020B0604020202020204" pitchFamily="34" charset="0"/>
                <a:cs typeface="Arial" panose="020B0604020202020204" pitchFamily="34" charset="0"/>
              </a:rPr>
              <a:t>Gevinstberegninger for de ulike resultatindikatorene.</a:t>
            </a:r>
          </a:p>
          <a:p>
            <a:pPr marL="74250" indent="0" algn="l">
              <a:buClr>
                <a:srgbClr val="FEBF7D"/>
              </a:buClr>
              <a:buFont typeface="Arial" panose="020B0604020202020204" pitchFamily="34" charset="0"/>
              <a:buNone/>
            </a:pPr>
            <a:br>
              <a:rPr lang="nb-NO" sz="1400">
                <a:solidFill>
                  <a:schemeClr val="tx1"/>
                </a:solidFill>
                <a:latin typeface="Arial" panose="020B0604020202020204" pitchFamily="34" charset="0"/>
                <a:cs typeface="Arial" panose="020B0604020202020204" pitchFamily="34" charset="0"/>
              </a:rPr>
            </a:br>
            <a:r>
              <a:rPr lang="nb-NO" sz="1400" b="1">
                <a:solidFill>
                  <a:schemeClr val="tx1"/>
                </a:solidFill>
                <a:latin typeface="Arial" panose="020B0604020202020204" pitchFamily="34" charset="0"/>
                <a:cs typeface="Arial" panose="020B0604020202020204" pitchFamily="34" charset="0"/>
              </a:rPr>
              <a:t>Endring i kostnader beregnes som:</a:t>
            </a:r>
          </a:p>
          <a:p>
            <a:pPr marL="245700" indent="-171450" algn="l">
              <a:buClr>
                <a:srgbClr val="FEBF7D"/>
              </a:buClr>
              <a:buFont typeface="Arial" panose="020B0604020202020204" pitchFamily="34" charset="0"/>
              <a:buChar char="•"/>
            </a:pPr>
            <a:r>
              <a:rPr lang="nb-NO" sz="1400">
                <a:solidFill>
                  <a:schemeClr val="tx1"/>
                </a:solidFill>
                <a:latin typeface="Arial" panose="020B0604020202020204" pitchFamily="34" charset="0"/>
                <a:cs typeface="Arial" panose="020B0604020202020204" pitchFamily="34" charset="0"/>
              </a:rPr>
              <a:t>Differansen mellom faktisk forbruk og antatt forbruk.</a:t>
            </a:r>
          </a:p>
          <a:p>
            <a:pPr marL="245700" indent="-171450" algn="l">
              <a:buClr>
                <a:srgbClr val="FEBF7D"/>
              </a:buClr>
              <a:buFont typeface="Arial" panose="020B0604020202020204" pitchFamily="34" charset="0"/>
              <a:buChar char="•"/>
            </a:pPr>
            <a:r>
              <a:rPr lang="nb-NO" sz="1400">
                <a:solidFill>
                  <a:schemeClr val="tx1"/>
                </a:solidFill>
                <a:latin typeface="Arial" panose="020B0604020202020204" pitchFamily="34" charset="0"/>
                <a:cs typeface="Arial" panose="020B0604020202020204" pitchFamily="34" charset="0"/>
              </a:rPr>
              <a:t>Differansen mellom faktisk forbruk og nullpunkt (se referanse til informasjon øverst på siden).</a:t>
            </a:r>
          </a:p>
          <a:p>
            <a:pPr marL="74250" indent="0" algn="l">
              <a:buClr>
                <a:srgbClr val="FEBF7D"/>
              </a:buClr>
              <a:buFont typeface="Arial" panose="020B0604020202020204" pitchFamily="34" charset="0"/>
              <a:buNone/>
            </a:pPr>
            <a:br>
              <a:rPr lang="nb-NO" sz="1400">
                <a:solidFill>
                  <a:schemeClr val="tx1"/>
                </a:solidFill>
                <a:latin typeface="Arial" panose="020B0604020202020204" pitchFamily="34" charset="0"/>
                <a:cs typeface="Arial" panose="020B0604020202020204" pitchFamily="34" charset="0"/>
              </a:rPr>
            </a:br>
            <a:r>
              <a:rPr lang="nb-NO" sz="1400" b="1">
                <a:solidFill>
                  <a:schemeClr val="tx1"/>
                </a:solidFill>
                <a:latin typeface="Arial" panose="020B0604020202020204" pitchFamily="34" charset="0"/>
                <a:cs typeface="Arial" panose="020B0604020202020204" pitchFamily="34" charset="0"/>
              </a:rPr>
              <a:t>Beregningene er basert på:</a:t>
            </a:r>
          </a:p>
          <a:p>
            <a:pPr marL="245700" indent="-171450" algn="l">
              <a:buClr>
                <a:srgbClr val="FEBF7D"/>
              </a:buClr>
              <a:buFont typeface="Arial" panose="020B0604020202020204" pitchFamily="34" charset="0"/>
              <a:buChar char="•"/>
            </a:pPr>
            <a:r>
              <a:rPr lang="nb-NO" sz="1400">
                <a:solidFill>
                  <a:schemeClr val="tx1"/>
                </a:solidFill>
                <a:latin typeface="Arial" panose="020B0604020202020204" pitchFamily="34" charset="0"/>
                <a:cs typeface="Arial" panose="020B0604020202020204" pitchFamily="34" charset="0"/>
              </a:rPr>
              <a:t>Oppfølgingsmålinger.</a:t>
            </a:r>
          </a:p>
          <a:p>
            <a:pPr marL="245700" indent="-171450" algn="l">
              <a:buClr>
                <a:srgbClr val="FEBF7D"/>
              </a:buClr>
              <a:buFont typeface="Arial" panose="020B0604020202020204" pitchFamily="34" charset="0"/>
              <a:buChar char="•"/>
            </a:pPr>
            <a:r>
              <a:rPr lang="nb-NO" sz="1400">
                <a:solidFill>
                  <a:schemeClr val="tx1"/>
                </a:solidFill>
                <a:latin typeface="Arial" panose="020B0604020202020204" pitchFamily="34" charset="0"/>
                <a:cs typeface="Arial" panose="020B0604020202020204" pitchFamily="34" charset="0"/>
              </a:rPr>
              <a:t>Definerte kostnader registrert i verktøyet.</a:t>
            </a:r>
          </a:p>
          <a:p>
            <a:pPr marL="245700" indent="-171450" algn="l">
              <a:buClr>
                <a:srgbClr val="FEBF7D"/>
              </a:buClr>
              <a:buFont typeface="Arial" panose="020B0604020202020204" pitchFamily="34" charset="0"/>
              <a:buChar char="•"/>
            </a:pPr>
            <a:endParaRPr lang="nb-NO" sz="1400">
              <a:solidFill>
                <a:schemeClr val="tx1"/>
              </a:solidFill>
              <a:latin typeface="Arial" panose="020B0604020202020204" pitchFamily="34" charset="0"/>
              <a:cs typeface="Arial" panose="020B0604020202020204" pitchFamily="34" charset="0"/>
            </a:endParaRPr>
          </a:p>
          <a:p>
            <a:pPr marL="74250" indent="0" algn="l">
              <a:buClr>
                <a:srgbClr val="FEBF7D"/>
              </a:buClr>
              <a:buFont typeface="Arial" panose="020B0604020202020204" pitchFamily="34" charset="0"/>
              <a:buNone/>
            </a:pPr>
            <a:r>
              <a:rPr lang="nb-NO" sz="1400" b="1">
                <a:solidFill>
                  <a:schemeClr val="tx1"/>
                </a:solidFill>
                <a:latin typeface="Arial" panose="020B0604020202020204" pitchFamily="34" charset="0"/>
                <a:cs typeface="Arial" panose="020B0604020202020204" pitchFamily="34" charset="0"/>
              </a:rPr>
              <a:t>Slik leser du tallene:</a:t>
            </a:r>
          </a:p>
          <a:p>
            <a:pPr marL="245700" indent="-171450" algn="l">
              <a:buClr>
                <a:srgbClr val="FEBF7D"/>
              </a:buClr>
              <a:buFont typeface="Arial" panose="020B0604020202020204" pitchFamily="34" charset="0"/>
              <a:buChar char="•"/>
            </a:pPr>
            <a:r>
              <a:rPr lang="nb-NO" sz="1400">
                <a:solidFill>
                  <a:schemeClr val="tx1"/>
                </a:solidFill>
                <a:latin typeface="Arial" panose="020B0604020202020204" pitchFamily="34" charset="0"/>
                <a:cs typeface="Arial" panose="020B0604020202020204" pitchFamily="34" charset="0"/>
              </a:rPr>
              <a:t>Grønne tall: indikerer reduksjon</a:t>
            </a:r>
            <a:r>
              <a:rPr lang="nb-NO" sz="1400" baseline="0">
                <a:solidFill>
                  <a:schemeClr val="tx1"/>
                </a:solidFill>
                <a:latin typeface="Arial" panose="020B0604020202020204" pitchFamily="34" charset="0"/>
                <a:cs typeface="Arial" panose="020B0604020202020204" pitchFamily="34" charset="0"/>
              </a:rPr>
              <a:t> </a:t>
            </a:r>
            <a:r>
              <a:rPr lang="nb-NO" sz="1400">
                <a:solidFill>
                  <a:schemeClr val="tx1"/>
                </a:solidFill>
                <a:latin typeface="Arial" panose="020B0604020202020204" pitchFamily="34" charset="0"/>
                <a:cs typeface="Arial" panose="020B0604020202020204" pitchFamily="34" charset="0"/>
              </a:rPr>
              <a:t>i kostnader</a:t>
            </a:r>
            <a:r>
              <a:rPr lang="nb-NO" sz="1400" baseline="0">
                <a:solidFill>
                  <a:schemeClr val="tx1"/>
                </a:solidFill>
                <a:latin typeface="Arial" panose="020B0604020202020204" pitchFamily="34" charset="0"/>
                <a:cs typeface="Arial" panose="020B0604020202020204" pitchFamily="34" charset="0"/>
              </a:rPr>
              <a:t> (gevinst).</a:t>
            </a:r>
            <a:endParaRPr lang="nb-NO" sz="1400">
              <a:solidFill>
                <a:schemeClr val="tx1"/>
              </a:solidFill>
              <a:latin typeface="Arial" panose="020B0604020202020204" pitchFamily="34" charset="0"/>
              <a:cs typeface="Arial" panose="020B0604020202020204" pitchFamily="34" charset="0"/>
            </a:endParaRPr>
          </a:p>
          <a:p>
            <a:pPr marL="245700" indent="-171450" algn="l">
              <a:buClr>
                <a:srgbClr val="FEBF7D"/>
              </a:buClr>
              <a:buFont typeface="Arial" panose="020B0604020202020204" pitchFamily="34" charset="0"/>
              <a:buChar char="•"/>
            </a:pPr>
            <a:r>
              <a:rPr lang="nb-NO" sz="1400">
                <a:solidFill>
                  <a:schemeClr val="tx1"/>
                </a:solidFill>
                <a:latin typeface="Arial" panose="020B0604020202020204" pitchFamily="34" charset="0"/>
                <a:cs typeface="Arial" panose="020B0604020202020204" pitchFamily="34" charset="0"/>
              </a:rPr>
              <a:t>Røde tall: indikerer økte kostnader.</a:t>
            </a:r>
          </a:p>
          <a:p>
            <a:pPr marL="74250" indent="0" algn="l">
              <a:buClr>
                <a:srgbClr val="FEBF7D"/>
              </a:buClr>
              <a:buFont typeface="Arial" panose="020B0604020202020204" pitchFamily="34" charset="0"/>
              <a:buNone/>
            </a:pPr>
            <a:endParaRPr lang="nb-NO" sz="1400">
              <a:solidFill>
                <a:schemeClr val="tx1"/>
              </a:solidFill>
              <a:latin typeface="Arial" panose="020B0604020202020204" pitchFamily="34" charset="0"/>
              <a:cs typeface="Arial" panose="020B0604020202020204" pitchFamily="34" charset="0"/>
            </a:endParaRPr>
          </a:p>
        </xdr:txBody>
      </xdr:sp>
      <xdr:sp macro="" textlink="">
        <xdr:nvSpPr>
          <xdr:cNvPr id="10" name="Rectangle 4">
            <a:extLst>
              <a:ext uri="{FF2B5EF4-FFF2-40B4-BE49-F238E27FC236}">
                <a16:creationId xmlns:a16="http://schemas.microsoft.com/office/drawing/2014/main" id="{DEAD3829-3FBA-330D-B5E6-431A51637CDB}"/>
              </a:ext>
            </a:extLst>
          </xdr:cNvPr>
          <xdr:cNvSpPr/>
        </xdr:nvSpPr>
        <xdr:spPr>
          <a:xfrm>
            <a:off x="3800474" y="1676795"/>
            <a:ext cx="9572625" cy="669364"/>
          </a:xfrm>
          <a:prstGeom prst="rect">
            <a:avLst/>
          </a:prstGeom>
          <a:solidFill>
            <a:srgbClr val="FEBF7D"/>
          </a:solidFill>
          <a:ln w="19050">
            <a:solidFill>
              <a:srgbClr val="FEBF7D"/>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lang="nb-NO" sz="2000" b="0">
                <a:solidFill>
                  <a:schemeClr val="tx1"/>
                </a:solidFill>
                <a:latin typeface="Arial" panose="020B0604020202020204" pitchFamily="34" charset="0"/>
                <a:cs typeface="Arial" panose="020B0604020202020204" pitchFamily="34" charset="0"/>
              </a:rPr>
              <a:t>Hva</a:t>
            </a:r>
            <a:r>
              <a:rPr lang="nb-NO" sz="2000" b="0" baseline="0">
                <a:solidFill>
                  <a:schemeClr val="tx1"/>
                </a:solidFill>
                <a:latin typeface="Arial" panose="020B0604020202020204" pitchFamily="34" charset="0"/>
                <a:cs typeface="Arial" panose="020B0604020202020204" pitchFamily="34" charset="0"/>
              </a:rPr>
              <a:t> dette regnearket inneholder:</a:t>
            </a:r>
            <a:endParaRPr lang="nb-NO" sz="2000" b="0">
              <a:solidFill>
                <a:schemeClr val="tx1"/>
              </a:solidFill>
              <a:latin typeface="Arial" panose="020B0604020202020204" pitchFamily="34" charset="0"/>
              <a:cs typeface="Arial" panose="020B0604020202020204" pitchFamily="34" charset="0"/>
            </a:endParaRP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390525</xdr:colOff>
      <xdr:row>2</xdr:row>
      <xdr:rowOff>152400</xdr:rowOff>
    </xdr:from>
    <xdr:to>
      <xdr:col>37</xdr:col>
      <xdr:colOff>0</xdr:colOff>
      <xdr:row>13</xdr:row>
      <xdr:rowOff>44161</xdr:rowOff>
    </xdr:to>
    <xdr:sp macro="" textlink="">
      <xdr:nvSpPr>
        <xdr:cNvPr id="2" name="Rectangle 1">
          <a:extLst>
            <a:ext uri="{FF2B5EF4-FFF2-40B4-BE49-F238E27FC236}">
              <a16:creationId xmlns:a16="http://schemas.microsoft.com/office/drawing/2014/main" id="{3984F607-7196-4BD0-B971-CB64A69DC766}"/>
            </a:ext>
          </a:extLst>
        </xdr:cNvPr>
        <xdr:cNvSpPr/>
      </xdr:nvSpPr>
      <xdr:spPr>
        <a:xfrm>
          <a:off x="390525" y="533400"/>
          <a:ext cx="25660350" cy="1987261"/>
        </a:xfrm>
        <a:prstGeom prst="rect">
          <a:avLst/>
        </a:prstGeom>
        <a:solidFill>
          <a:schemeClr val="accent2">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000"/>
        </a:p>
      </xdr:txBody>
    </xdr:sp>
    <xdr:clientData/>
  </xdr:twoCellAnchor>
  <xdr:oneCellAnchor>
    <xdr:from>
      <xdr:col>1</xdr:col>
      <xdr:colOff>107490</xdr:colOff>
      <xdr:row>6</xdr:row>
      <xdr:rowOff>143186</xdr:rowOff>
    </xdr:from>
    <xdr:ext cx="3623800" cy="505267"/>
    <xdr:sp macro="" textlink="">
      <xdr:nvSpPr>
        <xdr:cNvPr id="3" name="Rectangle 2">
          <a:extLst>
            <a:ext uri="{FF2B5EF4-FFF2-40B4-BE49-F238E27FC236}">
              <a16:creationId xmlns:a16="http://schemas.microsoft.com/office/drawing/2014/main" id="{73E00621-C1B8-4B2C-84A2-DBD689AA434A}"/>
            </a:ext>
          </a:extLst>
        </xdr:cNvPr>
        <xdr:cNvSpPr/>
      </xdr:nvSpPr>
      <xdr:spPr>
        <a:xfrm>
          <a:off x="726615" y="1286186"/>
          <a:ext cx="3623800" cy="505267"/>
        </a:xfrm>
        <a:prstGeom prst="rect">
          <a:avLst/>
        </a:prstGeom>
        <a:noFill/>
      </xdr:spPr>
      <xdr:txBody>
        <a:bodyPr wrap="square" lIns="91440" tIns="45720" rIns="91440" bIns="45720" anchor="ctr">
          <a:spAutoFit/>
        </a:bodyPr>
        <a:lstStyle/>
        <a:p>
          <a:pPr algn="l"/>
          <a:r>
            <a:rPr lang="en-US" sz="2800" b="1" cap="none" spc="0">
              <a:ln w="6350">
                <a:noFill/>
              </a:ln>
              <a:solidFill>
                <a:sysClr val="windowText" lastClr="000000"/>
              </a:solidFill>
              <a:effectLst/>
              <a:latin typeface="Arial" panose="020B0604020202020204" pitchFamily="34" charset="0"/>
              <a:cs typeface="Arial" panose="020B0604020202020204" pitchFamily="34" charset="0"/>
            </a:rPr>
            <a:t>Innsikt</a:t>
          </a:r>
          <a:r>
            <a:rPr lang="en-US" sz="2800" b="1" cap="none" spc="0" baseline="0">
              <a:ln w="6350">
                <a:noFill/>
              </a:ln>
              <a:solidFill>
                <a:sysClr val="windowText" lastClr="000000"/>
              </a:solidFill>
              <a:effectLst/>
              <a:latin typeface="Arial" panose="020B0604020202020204" pitchFamily="34" charset="0"/>
              <a:cs typeface="Arial" panose="020B0604020202020204" pitchFamily="34" charset="0"/>
            </a:rPr>
            <a:t> og nøkkeltall</a:t>
          </a:r>
          <a:endParaRPr lang="en-US" sz="2800" b="1" cap="none" spc="0">
            <a:ln w="6350">
              <a:noFill/>
            </a:ln>
            <a:solidFill>
              <a:sysClr val="windowText" lastClr="000000"/>
            </a:solidFill>
            <a:effectLst/>
            <a:latin typeface="Arial" panose="020B0604020202020204" pitchFamily="34" charset="0"/>
            <a:cs typeface="Arial" panose="020B0604020202020204" pitchFamily="34" charset="0"/>
          </a:endParaRPr>
        </a:p>
      </xdr:txBody>
    </xdr:sp>
    <xdr:clientData/>
  </xdr:oneCellAnchor>
  <xdr:twoCellAnchor>
    <xdr:from>
      <xdr:col>29</xdr:col>
      <xdr:colOff>447773</xdr:colOff>
      <xdr:row>4</xdr:row>
      <xdr:rowOff>91896</xdr:rowOff>
    </xdr:from>
    <xdr:to>
      <xdr:col>36</xdr:col>
      <xdr:colOff>126526</xdr:colOff>
      <xdr:row>10</xdr:row>
      <xdr:rowOff>148752</xdr:rowOff>
    </xdr:to>
    <xdr:sp macro="" textlink="">
      <xdr:nvSpPr>
        <xdr:cNvPr id="4" name="TextBox 2">
          <a:extLst>
            <a:ext uri="{FF2B5EF4-FFF2-40B4-BE49-F238E27FC236}">
              <a16:creationId xmlns:a16="http://schemas.microsoft.com/office/drawing/2014/main" id="{34C9A558-BA3F-44C6-A328-8E11EFC22C0E}"/>
            </a:ext>
          </a:extLst>
        </xdr:cNvPr>
        <xdr:cNvSpPr txBox="1"/>
      </xdr:nvSpPr>
      <xdr:spPr>
        <a:xfrm>
          <a:off x="21545648" y="853896"/>
          <a:ext cx="4012628" cy="11998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br>
            <a:rPr lang="nb-NO" sz="1600" b="1" baseline="0">
              <a:solidFill>
                <a:schemeClr val="dk1"/>
              </a:solidFill>
              <a:effectLst/>
              <a:latin typeface="+mn-lt"/>
              <a:ea typeface="+mn-ea"/>
              <a:cs typeface="+mn-cs"/>
            </a:rPr>
          </a:br>
          <a:r>
            <a:rPr lang="nb-NO" sz="1600" b="1" baseline="0">
              <a:solidFill>
                <a:schemeClr val="dk1"/>
              </a:solidFill>
              <a:effectLst/>
              <a:latin typeface="+mn-lt"/>
              <a:ea typeface="+mn-ea"/>
              <a:cs typeface="+mn-cs"/>
            </a:rPr>
            <a:t>Har du oppdaget en feil i verktøyet eller vil gi oss en tilbakemelding? </a:t>
          </a:r>
          <a:r>
            <a:rPr lang="nb-NO" sz="1600">
              <a:solidFill>
                <a:schemeClr val="dk1"/>
              </a:solidFill>
              <a:effectLst/>
              <a:latin typeface="+mn-lt"/>
              <a:ea typeface="+mn-ea"/>
              <a:cs typeface="+mn-cs"/>
            </a:rPr>
            <a:t>Send oss en e-post </a:t>
          </a:r>
          <a:r>
            <a:rPr lang="nb-NO" sz="1600" u="sng">
              <a:solidFill>
                <a:schemeClr val="dk1"/>
              </a:solidFill>
              <a:effectLst/>
              <a:latin typeface="+mn-lt"/>
              <a:ea typeface="+mn-ea"/>
              <a:cs typeface="+mn-cs"/>
            </a:rPr>
            <a:t>post@innomed.no</a:t>
          </a:r>
          <a:br>
            <a:rPr lang="nb-NO" sz="1600" u="sng">
              <a:solidFill>
                <a:schemeClr val="dk1"/>
              </a:solidFill>
              <a:effectLst/>
              <a:latin typeface="+mn-lt"/>
              <a:ea typeface="+mn-ea"/>
              <a:cs typeface="+mn-cs"/>
            </a:rPr>
          </a:br>
          <a:endParaRPr lang="en-US" sz="1600">
            <a:effectLst/>
          </a:endParaRPr>
        </a:p>
        <a:p>
          <a:endParaRPr lang="en-US" sz="1000"/>
        </a:p>
      </xdr:txBody>
    </xdr:sp>
    <xdr:clientData/>
  </xdr:twoCellAnchor>
  <xdr:twoCellAnchor>
    <xdr:from>
      <xdr:col>8</xdr:col>
      <xdr:colOff>236953</xdr:colOff>
      <xdr:row>13</xdr:row>
      <xdr:rowOff>116262</xdr:rowOff>
    </xdr:from>
    <xdr:to>
      <xdr:col>22</xdr:col>
      <xdr:colOff>456489</xdr:colOff>
      <xdr:row>36</xdr:row>
      <xdr:rowOff>10924</xdr:rowOff>
    </xdr:to>
    <xdr:graphicFrame macro="">
      <xdr:nvGraphicFramePr>
        <xdr:cNvPr id="5" name="Chart 17">
          <a:extLst>
            <a:ext uri="{FF2B5EF4-FFF2-40B4-BE49-F238E27FC236}">
              <a16:creationId xmlns:a16="http://schemas.microsoft.com/office/drawing/2014/main" id="{D7C65653-2565-4825-82EE-5C3B717791E2}"/>
            </a:ext>
            <a:ext uri="{147F2762-F138-4A5C-976F-8EAC2B608ADB}">
              <a16:predDERef xmlns:a16="http://schemas.microsoft.com/office/drawing/2014/main" pred="{C59DD1E2-A4CC-4926-96AF-32EFD52EE3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23</xdr:col>
      <xdr:colOff>515186</xdr:colOff>
      <xdr:row>16</xdr:row>
      <xdr:rowOff>144773</xdr:rowOff>
    </xdr:from>
    <xdr:to>
      <xdr:col>36</xdr:col>
      <xdr:colOff>442001</xdr:colOff>
      <xdr:row>31</xdr:row>
      <xdr:rowOff>60844</xdr:rowOff>
    </xdr:to>
    <xdr:sp macro="" textlink="">
      <xdr:nvSpPr>
        <xdr:cNvPr id="6" name="Rectangle 19">
          <a:extLst>
            <a:ext uri="{FF2B5EF4-FFF2-40B4-BE49-F238E27FC236}">
              <a16:creationId xmlns:a16="http://schemas.microsoft.com/office/drawing/2014/main" id="{14213E3A-9176-4AE2-80DE-68ACACDCCF8A}"/>
            </a:ext>
            <a:ext uri="{147F2762-F138-4A5C-976F-8EAC2B608ADB}">
              <a16:predDERef xmlns:a16="http://schemas.microsoft.com/office/drawing/2014/main" pred="{38ED5294-F174-495C-B4AE-7ECAF1CE1ACA}"/>
            </a:ext>
          </a:extLst>
        </xdr:cNvPr>
        <xdr:cNvSpPr/>
      </xdr:nvSpPr>
      <xdr:spPr>
        <a:xfrm>
          <a:off x="17898311" y="3311836"/>
          <a:ext cx="7975440" cy="4559508"/>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74250" indent="0" algn="l">
            <a:buClr>
              <a:srgbClr val="FEBF7D"/>
            </a:buClr>
            <a:buFont typeface="Arial" panose="020B0604020202020204" pitchFamily="34" charset="0"/>
            <a:buNone/>
          </a:pPr>
          <a:br>
            <a:rPr lang="nb-NO" sz="1600" b="1">
              <a:solidFill>
                <a:schemeClr val="tx1"/>
              </a:solidFill>
              <a:latin typeface="Arial" panose="020B0604020202020204" pitchFamily="34" charset="0"/>
              <a:cs typeface="Arial" panose="020B0604020202020204" pitchFamily="34" charset="0"/>
            </a:rPr>
          </a:br>
          <a:r>
            <a:rPr lang="nb-NO" sz="1600" b="1">
              <a:solidFill>
                <a:schemeClr val="tx1"/>
              </a:solidFill>
              <a:latin typeface="Arial" panose="020B0604020202020204" pitchFamily="34" charset="0"/>
              <a:cs typeface="Arial" panose="020B0604020202020204" pitchFamily="34" charset="0"/>
            </a:rPr>
            <a:t>Figur</a:t>
          </a:r>
          <a:r>
            <a:rPr lang="nb-NO" sz="1600" b="1" baseline="0">
              <a:solidFill>
                <a:schemeClr val="tx1"/>
              </a:solidFill>
              <a:latin typeface="Arial" panose="020B0604020202020204" pitchFamily="34" charset="0"/>
              <a:cs typeface="Arial" panose="020B0604020202020204" pitchFamily="34" charset="0"/>
            </a:rPr>
            <a:t> 1: </a:t>
          </a:r>
          <a:r>
            <a:rPr lang="nb-NO" sz="1600" b="1">
              <a:solidFill>
                <a:schemeClr val="tx1"/>
              </a:solidFill>
              <a:latin typeface="Arial" panose="020B0604020202020204" pitchFamily="34" charset="0"/>
              <a:cs typeface="Arial" panose="020B0604020202020204" pitchFamily="34" charset="0"/>
            </a:rPr>
            <a:t>Potensiell nettogevinst (kr) for hele måleperioden</a:t>
          </a:r>
          <a:br>
            <a:rPr lang="nb-NO" sz="1600" b="1" baseline="0">
              <a:solidFill>
                <a:schemeClr val="tx1"/>
              </a:solidFill>
              <a:latin typeface="Arial" panose="020B0604020202020204" pitchFamily="34" charset="0"/>
              <a:cs typeface="Arial" panose="020B0604020202020204" pitchFamily="34" charset="0"/>
            </a:rPr>
          </a:br>
          <a:br>
            <a:rPr lang="nb-NO" sz="1600" b="1" baseline="0">
              <a:solidFill>
                <a:schemeClr val="tx1"/>
              </a:solidFill>
              <a:latin typeface="Arial" panose="020B0604020202020204" pitchFamily="34" charset="0"/>
              <a:cs typeface="Arial" panose="020B0604020202020204" pitchFamily="34" charset="0"/>
            </a:rPr>
          </a:br>
          <a:r>
            <a:rPr lang="nb-NO" sz="1600" b="0" baseline="0">
              <a:solidFill>
                <a:schemeClr val="tx1"/>
              </a:solidFill>
              <a:latin typeface="Arial" panose="020B0604020202020204" pitchFamily="34" charset="0"/>
              <a:cs typeface="Arial" panose="020B0604020202020204" pitchFamily="34" charset="0"/>
            </a:rPr>
            <a:t>Figuren viser den samlede endringen i kostnader for helsetjenester i hjemmet, korttidsopphold og sykehusopphold, fratrukket investerings- og driftskostnader. Dette gir et estimat på netto gevinst eller merkostnad for perioden det er gjennomført målinger.</a:t>
          </a:r>
          <a:br>
            <a:rPr lang="nb-NO" sz="1600" b="1" baseline="0">
              <a:solidFill>
                <a:schemeClr val="tx1"/>
              </a:solidFill>
              <a:latin typeface="Arial" panose="020B0604020202020204" pitchFamily="34" charset="0"/>
              <a:cs typeface="Arial" panose="020B0604020202020204" pitchFamily="34" charset="0"/>
            </a:rPr>
          </a:br>
          <a:endParaRPr lang="nb-NO" sz="1600" b="1" baseline="0">
            <a:solidFill>
              <a:schemeClr val="tx1"/>
            </a:solidFill>
            <a:latin typeface="Arial" panose="020B0604020202020204" pitchFamily="34" charset="0"/>
            <a:cs typeface="Arial" panose="020B0604020202020204" pitchFamily="34" charset="0"/>
          </a:endParaRPr>
        </a:p>
        <a:p>
          <a:pPr marL="74250" indent="0" algn="l">
            <a:buClr>
              <a:srgbClr val="FEBF7D"/>
            </a:buClr>
            <a:buFont typeface="Arial" panose="020B0604020202020204" pitchFamily="34" charset="0"/>
            <a:buNone/>
          </a:pPr>
          <a:r>
            <a:rPr lang="nb-NO" sz="1600">
              <a:solidFill>
                <a:schemeClr val="tx1"/>
              </a:solidFill>
              <a:latin typeface="Arial" panose="020B0604020202020204" pitchFamily="34" charset="0"/>
              <a:cs typeface="Arial" panose="020B0604020202020204" pitchFamily="34" charset="0"/>
            </a:rPr>
            <a:t>Viktig å merke seg:</a:t>
          </a:r>
        </a:p>
        <a:p>
          <a:pPr marL="360000" indent="-285750" algn="l">
            <a:buClr>
              <a:srgbClr val="FEBF7D"/>
            </a:buClr>
            <a:buFont typeface="Arial" panose="020B0604020202020204" pitchFamily="34" charset="0"/>
            <a:buChar char="•"/>
          </a:pPr>
          <a:r>
            <a:rPr lang="nb-NO" sz="1600">
              <a:solidFill>
                <a:schemeClr val="tx1"/>
              </a:solidFill>
              <a:latin typeface="Arial" panose="020B0604020202020204" pitchFamily="34" charset="0"/>
              <a:cs typeface="Arial" panose="020B0604020202020204" pitchFamily="34" charset="0"/>
            </a:rPr>
            <a:t>Én måleperiode representerer antall måneder mellom hver måling. Hvis målinger gjøres hver tredje måned, vil én måling vise verdier for tre måneder.</a:t>
          </a:r>
        </a:p>
        <a:p>
          <a:pPr marL="360000" indent="-285750" algn="l">
            <a:buClr>
              <a:srgbClr val="FEBF7D"/>
            </a:buClr>
            <a:buFont typeface="Arial" panose="020B0604020202020204" pitchFamily="34" charset="0"/>
            <a:buChar char="•"/>
          </a:pPr>
          <a:r>
            <a:rPr lang="nb-NO" sz="1600">
              <a:solidFill>
                <a:schemeClr val="tx1"/>
              </a:solidFill>
              <a:latin typeface="Arial" panose="020B0604020202020204" pitchFamily="34" charset="0"/>
              <a:cs typeface="Arial" panose="020B0604020202020204" pitchFamily="34" charset="0"/>
            </a:rPr>
            <a:t>Positiv verdi = netto besparelse / gevinstpotensial.</a:t>
          </a:r>
        </a:p>
        <a:p>
          <a:pPr marL="360000" indent="-285750" algn="l">
            <a:buClr>
              <a:srgbClr val="FEBF7D"/>
            </a:buClr>
            <a:buFont typeface="Arial" panose="020B0604020202020204" pitchFamily="34" charset="0"/>
            <a:buChar char="•"/>
          </a:pPr>
          <a:r>
            <a:rPr lang="nb-NO" sz="1600">
              <a:solidFill>
                <a:schemeClr val="tx1"/>
              </a:solidFill>
              <a:latin typeface="Arial" panose="020B0604020202020204" pitchFamily="34" charset="0"/>
              <a:cs typeface="Arial" panose="020B0604020202020204" pitchFamily="34" charset="0"/>
            </a:rPr>
            <a:t>Negativ verdi = netto merkostnad.</a:t>
          </a:r>
        </a:p>
        <a:p>
          <a:pPr marL="360000" indent="-285750" algn="l">
            <a:buClr>
              <a:srgbClr val="FEBF7D"/>
            </a:buClr>
            <a:buFont typeface="Arial" panose="020B0604020202020204" pitchFamily="34" charset="0"/>
            <a:buChar char="•"/>
          </a:pPr>
          <a:r>
            <a:rPr lang="nb-NO" sz="1600">
              <a:solidFill>
                <a:schemeClr val="tx1"/>
              </a:solidFill>
              <a:latin typeface="Arial" panose="020B0604020202020204" pitchFamily="34" charset="0"/>
              <a:cs typeface="Arial" panose="020B0604020202020204" pitchFamily="34" charset="0"/>
            </a:rPr>
            <a:t>Målinger som ikke er gjennomført er markert som tomme (kr –).</a:t>
          </a:r>
        </a:p>
        <a:p>
          <a:pPr marL="360000" indent="-285750" algn="l">
            <a:buClr>
              <a:srgbClr val="FEBF7D"/>
            </a:buClr>
            <a:buFont typeface="Arial" panose="020B0604020202020204" pitchFamily="34" charset="0"/>
            <a:buChar char="•"/>
          </a:pPr>
          <a:r>
            <a:rPr lang="nb-NO" sz="1600">
              <a:solidFill>
                <a:schemeClr val="tx1"/>
              </a:solidFill>
              <a:latin typeface="Arial" panose="020B0604020202020204" pitchFamily="34" charset="0"/>
              <a:cs typeface="Arial" panose="020B0604020202020204" pitchFamily="34" charset="0"/>
            </a:rPr>
            <a:t>Den gule kolonnen summerer gevinstpotensialet fra alle målinger og gir en samlet verdi for pFerioden.</a:t>
          </a:r>
          <a:br>
            <a:rPr lang="nb-NO" sz="1600">
              <a:solidFill>
                <a:schemeClr val="tx1"/>
              </a:solidFill>
              <a:latin typeface="Arial" panose="020B0604020202020204" pitchFamily="34" charset="0"/>
              <a:cs typeface="Arial" panose="020B0604020202020204" pitchFamily="34" charset="0"/>
            </a:rPr>
          </a:br>
          <a:endParaRPr lang="nb-NO" sz="1600">
            <a:solidFill>
              <a:schemeClr val="tx1"/>
            </a:solidFill>
            <a:latin typeface="Arial" panose="020B0604020202020204" pitchFamily="34" charset="0"/>
            <a:cs typeface="Arial" panose="020B0604020202020204" pitchFamily="34" charset="0"/>
          </a:endParaRPr>
        </a:p>
        <a:p>
          <a:pPr marL="74250" indent="0" algn="l">
            <a:buClr>
              <a:srgbClr val="FEBF7D"/>
            </a:buClr>
            <a:buFont typeface="Arial" panose="020B0604020202020204" pitchFamily="34" charset="0"/>
            <a:buNone/>
          </a:pPr>
          <a:r>
            <a:rPr lang="nb-NO" sz="1600">
              <a:solidFill>
                <a:schemeClr val="tx1"/>
              </a:solidFill>
              <a:latin typeface="Arial" panose="020B0604020202020204" pitchFamily="34" charset="0"/>
              <a:cs typeface="Arial" panose="020B0604020202020204" pitchFamily="34" charset="0"/>
            </a:rPr>
            <a:t>Tips:</a:t>
          </a:r>
          <a:br>
            <a:rPr lang="nb-NO" sz="1600">
              <a:solidFill>
                <a:schemeClr val="tx1"/>
              </a:solidFill>
              <a:latin typeface="Arial" panose="020B0604020202020204" pitchFamily="34" charset="0"/>
              <a:cs typeface="Arial" panose="020B0604020202020204" pitchFamily="34" charset="0"/>
            </a:rPr>
          </a:br>
          <a:r>
            <a:rPr lang="nb-NO" sz="1600">
              <a:solidFill>
                <a:schemeClr val="tx1"/>
              </a:solidFill>
              <a:latin typeface="Arial" panose="020B0604020202020204" pitchFamily="34" charset="0"/>
              <a:cs typeface="Arial" panose="020B0604020202020204" pitchFamily="34" charset="0"/>
            </a:rPr>
            <a:t>Resultatet gir et overordnet bilde av økonomisk effekt. For å forstå årsakene til endringene bør du se nærmere på detaljer som antall brukere, type tjenester og lengden på måleperiodene.</a:t>
          </a:r>
        </a:p>
        <a:p>
          <a:pPr marL="74250" indent="0" algn="l">
            <a:buClr>
              <a:srgbClr val="FEBF7D"/>
            </a:buClr>
            <a:buFont typeface="Arial" panose="020B0604020202020204" pitchFamily="34" charset="0"/>
            <a:buNone/>
          </a:pPr>
          <a:endParaRPr lang="nb-NO" sz="1600">
            <a:solidFill>
              <a:schemeClr val="tx1"/>
            </a:solidFill>
            <a:latin typeface="Arial" panose="020B0604020202020204" pitchFamily="34" charset="0"/>
            <a:cs typeface="Arial" panose="020B0604020202020204" pitchFamily="34" charset="0"/>
          </a:endParaRPr>
        </a:p>
      </xdr:txBody>
    </xdr:sp>
    <xdr:clientData/>
  </xdr:twoCellAnchor>
  <xdr:twoCellAnchor>
    <xdr:from>
      <xdr:col>1</xdr:col>
      <xdr:colOff>164189</xdr:colOff>
      <xdr:row>42</xdr:row>
      <xdr:rowOff>72541</xdr:rowOff>
    </xdr:from>
    <xdr:to>
      <xdr:col>7</xdr:col>
      <xdr:colOff>434965</xdr:colOff>
      <xdr:row>64</xdr:row>
      <xdr:rowOff>99211</xdr:rowOff>
    </xdr:to>
    <xdr:graphicFrame macro="">
      <xdr:nvGraphicFramePr>
        <xdr:cNvPr id="7" name="Chart 1">
          <a:extLst>
            <a:ext uri="{FF2B5EF4-FFF2-40B4-BE49-F238E27FC236}">
              <a16:creationId xmlns:a16="http://schemas.microsoft.com/office/drawing/2014/main" id="{74E89A0F-A2FE-42A9-93FF-5793D35B52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22</xdr:col>
      <xdr:colOff>424420</xdr:colOff>
      <xdr:row>42</xdr:row>
      <xdr:rowOff>53491</xdr:rowOff>
    </xdr:from>
    <xdr:to>
      <xdr:col>34</xdr:col>
      <xdr:colOff>178451</xdr:colOff>
      <xdr:row>64</xdr:row>
      <xdr:rowOff>80161</xdr:rowOff>
    </xdr:to>
    <xdr:graphicFrame macro="">
      <xdr:nvGraphicFramePr>
        <xdr:cNvPr id="8" name="Chart 7">
          <a:extLst>
            <a:ext uri="{FF2B5EF4-FFF2-40B4-BE49-F238E27FC236}">
              <a16:creationId xmlns:a16="http://schemas.microsoft.com/office/drawing/2014/main" id="{4A73C91C-21D4-4F9A-8607-8345B1F6A8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252562</xdr:colOff>
      <xdr:row>42</xdr:row>
      <xdr:rowOff>53490</xdr:rowOff>
    </xdr:from>
    <xdr:to>
      <xdr:col>21</xdr:col>
      <xdr:colOff>20601</xdr:colOff>
      <xdr:row>64</xdr:row>
      <xdr:rowOff>80160</xdr:rowOff>
    </xdr:to>
    <xdr:graphicFrame macro="">
      <xdr:nvGraphicFramePr>
        <xdr:cNvPr id="9" name="Chart 8">
          <a:extLst>
            <a:ext uri="{FF2B5EF4-FFF2-40B4-BE49-F238E27FC236}">
              <a16:creationId xmlns:a16="http://schemas.microsoft.com/office/drawing/2014/main" id="{F09DED9C-6AEA-468F-9227-4891223217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166688</xdr:colOff>
      <xdr:row>66</xdr:row>
      <xdr:rowOff>149489</xdr:rowOff>
    </xdr:from>
    <xdr:to>
      <xdr:col>5</xdr:col>
      <xdr:colOff>325273</xdr:colOff>
      <xdr:row>76</xdr:row>
      <xdr:rowOff>92716</xdr:rowOff>
    </xdr:to>
    <xdr:sp macro="" textlink="">
      <xdr:nvSpPr>
        <xdr:cNvPr id="10" name="TextBox 2">
          <a:extLst>
            <a:ext uri="{FF2B5EF4-FFF2-40B4-BE49-F238E27FC236}">
              <a16:creationId xmlns:a16="http://schemas.microsoft.com/office/drawing/2014/main" id="{7D74E18E-C36B-462D-AD8C-24FDE6DDA493}"/>
            </a:ext>
          </a:extLst>
        </xdr:cNvPr>
        <xdr:cNvSpPr txBox="1"/>
      </xdr:nvSpPr>
      <xdr:spPr>
        <a:xfrm>
          <a:off x="785813" y="14746552"/>
          <a:ext cx="2635085" cy="18482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200"/>
            <a:t>*Kakediagrammene</a:t>
          </a:r>
          <a:r>
            <a:rPr lang="nb-NO" sz="1200" baseline="0"/>
            <a:t> o</a:t>
          </a:r>
          <a:r>
            <a:rPr lang="nb-NO" sz="1200"/>
            <a:t>ppdateres</a:t>
          </a:r>
          <a:r>
            <a:rPr lang="nb-NO" sz="1200" baseline="0"/>
            <a:t> når excel-filen åpnes eller når pivottabellen på støttearket refreshes.</a:t>
          </a:r>
          <a:endParaRPr lang="nb-NO" sz="1200"/>
        </a:p>
      </xdr:txBody>
    </xdr:sp>
    <xdr:clientData/>
  </xdr:twoCellAnchor>
  <xdr:twoCellAnchor>
    <xdr:from>
      <xdr:col>1</xdr:col>
      <xdr:colOff>443748</xdr:colOff>
      <xdr:row>40</xdr:row>
      <xdr:rowOff>1898</xdr:rowOff>
    </xdr:from>
    <xdr:to>
      <xdr:col>37</xdr:col>
      <xdr:colOff>69964</xdr:colOff>
      <xdr:row>40</xdr:row>
      <xdr:rowOff>144773</xdr:rowOff>
    </xdr:to>
    <xdr:cxnSp macro="">
      <xdr:nvCxnSpPr>
        <xdr:cNvPr id="11" name="Straight Connector 10">
          <a:extLst>
            <a:ext uri="{FF2B5EF4-FFF2-40B4-BE49-F238E27FC236}">
              <a16:creationId xmlns:a16="http://schemas.microsoft.com/office/drawing/2014/main" id="{737A39F7-E6B9-4DBE-8161-9B5826205DE8}"/>
            </a:ext>
          </a:extLst>
        </xdr:cNvPr>
        <xdr:cNvCxnSpPr/>
      </xdr:nvCxnSpPr>
      <xdr:spPr>
        <a:xfrm>
          <a:off x="1062873" y="9645961"/>
          <a:ext cx="25057966" cy="142875"/>
        </a:xfrm>
        <a:prstGeom prst="line">
          <a:avLst/>
        </a:prstGeom>
        <a:ln w="12700">
          <a:solidFill>
            <a:srgbClr val="CBD9E7"/>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399638</xdr:colOff>
      <xdr:row>73</xdr:row>
      <xdr:rowOff>71437</xdr:rowOff>
    </xdr:from>
    <xdr:to>
      <xdr:col>21</xdr:col>
      <xdr:colOff>196115</xdr:colOff>
      <xdr:row>98</xdr:row>
      <xdr:rowOff>184515</xdr:rowOff>
    </xdr:to>
    <xdr:graphicFrame macro="">
      <xdr:nvGraphicFramePr>
        <xdr:cNvPr id="12" name="Chart 11">
          <a:extLst>
            <a:ext uri="{FF2B5EF4-FFF2-40B4-BE49-F238E27FC236}">
              <a16:creationId xmlns:a16="http://schemas.microsoft.com/office/drawing/2014/main" id="{66AAFCDE-72FB-4BE0-83AE-F8B2C7FA047D}"/>
            </a:ext>
            <a:ext uri="{147F2762-F138-4A5C-976F-8EAC2B608ADB}">
              <a16:predDERef xmlns:a16="http://schemas.microsoft.com/office/drawing/2014/main" pred="{B88BC924-4976-4FB5-AC33-89E0032311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21</xdr:col>
      <xdr:colOff>471977</xdr:colOff>
      <xdr:row>73</xdr:row>
      <xdr:rowOff>71437</xdr:rowOff>
    </xdr:from>
    <xdr:to>
      <xdr:col>33</xdr:col>
      <xdr:colOff>244333</xdr:colOff>
      <xdr:row>98</xdr:row>
      <xdr:rowOff>184515</xdr:rowOff>
    </xdr:to>
    <xdr:graphicFrame macro="">
      <xdr:nvGraphicFramePr>
        <xdr:cNvPr id="13" name="Chart 12">
          <a:extLst>
            <a:ext uri="{FF2B5EF4-FFF2-40B4-BE49-F238E27FC236}">
              <a16:creationId xmlns:a16="http://schemas.microsoft.com/office/drawing/2014/main" id="{804ED8C2-AB43-47AE-8E4A-E448F76551B1}"/>
            </a:ext>
            <a:ext uri="{147F2762-F138-4A5C-976F-8EAC2B608ADB}">
              <a16:predDERef xmlns:a16="http://schemas.microsoft.com/office/drawing/2014/main" pred="{38F03D94-0969-4F67-AFD6-36AAF39782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452438</xdr:colOff>
      <xdr:row>101</xdr:row>
      <xdr:rowOff>88024</xdr:rowOff>
    </xdr:from>
    <xdr:to>
      <xdr:col>17</xdr:col>
      <xdr:colOff>211437</xdr:colOff>
      <xdr:row>114</xdr:row>
      <xdr:rowOff>175896</xdr:rowOff>
    </xdr:to>
    <xdr:sp macro="" textlink="">
      <xdr:nvSpPr>
        <xdr:cNvPr id="14" name="Rectangle 19">
          <a:extLst>
            <a:ext uri="{FF2B5EF4-FFF2-40B4-BE49-F238E27FC236}">
              <a16:creationId xmlns:a16="http://schemas.microsoft.com/office/drawing/2014/main" id="{A8EB8C46-1C26-4F65-8911-5C98B28265BE}"/>
            </a:ext>
            <a:ext uri="{147F2762-F138-4A5C-976F-8EAC2B608ADB}">
              <a16:predDERef xmlns:a16="http://schemas.microsoft.com/office/drawing/2014/main" pred="{212E4821-E2DA-4B99-A439-E4E51FC84F97}"/>
            </a:ext>
          </a:extLst>
        </xdr:cNvPr>
        <xdr:cNvSpPr/>
      </xdr:nvSpPr>
      <xdr:spPr>
        <a:xfrm>
          <a:off x="452438" y="21352587"/>
          <a:ext cx="13141624" cy="2564372"/>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74250" indent="0" algn="l">
            <a:spcBef>
              <a:spcPts val="600"/>
            </a:spcBef>
            <a:buClr>
              <a:srgbClr val="FEBF7D"/>
            </a:buClr>
            <a:buFont typeface="Arial" panose="020B0604020202020204" pitchFamily="34" charset="0"/>
            <a:buNone/>
          </a:pPr>
          <a:r>
            <a:rPr lang="nb-NO" sz="1600" b="1">
              <a:solidFill>
                <a:schemeClr val="tx1"/>
              </a:solidFill>
              <a:latin typeface="Arial" panose="020B0604020202020204" pitchFamily="34" charset="0"/>
              <a:cs typeface="Arial" panose="020B0604020202020204" pitchFamily="34" charset="0"/>
            </a:rPr>
            <a:t>Figur 5–7</a:t>
          </a:r>
          <a:r>
            <a:rPr lang="nb-NO" sz="1600" b="1" baseline="0">
              <a:solidFill>
                <a:schemeClr val="tx1"/>
              </a:solidFill>
              <a:latin typeface="Arial" panose="020B0604020202020204" pitchFamily="34" charset="0"/>
              <a:cs typeface="Arial" panose="020B0604020202020204" pitchFamily="34" charset="0"/>
            </a:rPr>
            <a:t> </a:t>
          </a:r>
          <a:r>
            <a:rPr lang="nb-NO" sz="1600" b="1">
              <a:solidFill>
                <a:schemeClr val="tx1"/>
              </a:solidFill>
              <a:latin typeface="Arial" panose="020B0604020202020204" pitchFamily="34" charset="0"/>
              <a:cs typeface="Arial" panose="020B0604020202020204" pitchFamily="34" charset="0"/>
            </a:rPr>
            <a:t>viser endringer i kostnader per måleperiode for sykehusopphold, korttidsopphold/ØHD og helsetjenester i hjemmet. </a:t>
          </a:r>
        </a:p>
        <a:p>
          <a:pPr marL="74250" indent="0" algn="l">
            <a:spcBef>
              <a:spcPts val="600"/>
            </a:spcBef>
            <a:buClr>
              <a:srgbClr val="FEBF7D"/>
            </a:buClr>
            <a:buFont typeface="Arial" panose="020B0604020202020204" pitchFamily="34" charset="0"/>
            <a:buNone/>
          </a:pPr>
          <a:r>
            <a:rPr lang="nb-NO" sz="1600">
              <a:solidFill>
                <a:schemeClr val="tx1"/>
              </a:solidFill>
              <a:latin typeface="Arial" panose="020B0604020202020204" pitchFamily="34" charset="0"/>
              <a:cs typeface="Arial" panose="020B0604020202020204" pitchFamily="34" charset="0"/>
            </a:rPr>
            <a:t>Figurene viser hvordan kostnadene for sykehusopphold, korttidsopphold/ØHD og helsetjenester i hjemmet har endret seg fra nullpunktsmålingen til etter innføring av DHO. Endringene beregnes som differansen mellom kostnader før og etter innføring.</a:t>
          </a:r>
          <a:br>
            <a:rPr lang="nb-NO" sz="1600">
              <a:solidFill>
                <a:schemeClr val="tx1"/>
              </a:solidFill>
              <a:latin typeface="Arial" panose="020B0604020202020204" pitchFamily="34" charset="0"/>
              <a:cs typeface="Arial" panose="020B0604020202020204" pitchFamily="34" charset="0"/>
            </a:rPr>
          </a:br>
          <a:br>
            <a:rPr lang="nb-NO" sz="1600">
              <a:solidFill>
                <a:schemeClr val="tx1"/>
              </a:solidFill>
              <a:latin typeface="Arial" panose="020B0604020202020204" pitchFamily="34" charset="0"/>
              <a:cs typeface="Arial" panose="020B0604020202020204" pitchFamily="34" charset="0"/>
            </a:rPr>
          </a:br>
          <a:r>
            <a:rPr lang="nb-NO" sz="1600">
              <a:solidFill>
                <a:schemeClr val="tx1"/>
              </a:solidFill>
              <a:latin typeface="Arial" panose="020B0604020202020204" pitchFamily="34" charset="0"/>
              <a:cs typeface="Arial" panose="020B0604020202020204" pitchFamily="34" charset="0"/>
            </a:rPr>
            <a:t>Tolkning av resultatet:</a:t>
          </a:r>
          <a:br>
            <a:rPr lang="nb-NO" sz="1600">
              <a:solidFill>
                <a:schemeClr val="tx1"/>
              </a:solidFill>
              <a:latin typeface="Arial" panose="020B0604020202020204" pitchFamily="34" charset="0"/>
              <a:cs typeface="Arial" panose="020B0604020202020204" pitchFamily="34" charset="0"/>
            </a:rPr>
          </a:br>
          <a:endParaRPr lang="nb-NO" sz="1600">
            <a:solidFill>
              <a:schemeClr val="tx1"/>
            </a:solidFill>
            <a:latin typeface="Arial" panose="020B0604020202020204" pitchFamily="34" charset="0"/>
            <a:cs typeface="Arial" panose="020B0604020202020204" pitchFamily="34" charset="0"/>
          </a:endParaRPr>
        </a:p>
        <a:p>
          <a:pPr marL="360000" indent="-285750" algn="l">
            <a:buClr>
              <a:srgbClr val="FEBF7D"/>
            </a:buClr>
            <a:buFont typeface="Arial" panose="020B0604020202020204" pitchFamily="34" charset="0"/>
            <a:buChar char="•"/>
          </a:pPr>
          <a:r>
            <a:rPr lang="nb-NO" sz="1600">
              <a:solidFill>
                <a:schemeClr val="tx1"/>
              </a:solidFill>
              <a:latin typeface="Arial" panose="020B0604020202020204" pitchFamily="34" charset="0"/>
              <a:cs typeface="Arial" panose="020B0604020202020204" pitchFamily="34" charset="0"/>
            </a:rPr>
            <a:t>Negative verdier = sparte kostnader (potensielt gevinstpotensial).</a:t>
          </a:r>
        </a:p>
        <a:p>
          <a:pPr marL="360000" indent="-285750" algn="l">
            <a:buClr>
              <a:srgbClr val="FEBF7D"/>
            </a:buClr>
            <a:buFont typeface="Arial" panose="020B0604020202020204" pitchFamily="34" charset="0"/>
            <a:buChar char="•"/>
          </a:pPr>
          <a:r>
            <a:rPr lang="nb-NO" sz="1600">
              <a:solidFill>
                <a:schemeClr val="tx1"/>
              </a:solidFill>
              <a:latin typeface="Arial" panose="020B0604020202020204" pitchFamily="34" charset="0"/>
              <a:cs typeface="Arial" panose="020B0604020202020204" pitchFamily="34" charset="0"/>
            </a:rPr>
            <a:t>Positive verdier = merkostnader.</a:t>
          </a:r>
        </a:p>
        <a:p>
          <a:pPr marL="360000" indent="-285750" algn="l">
            <a:buClr>
              <a:srgbClr val="FEBF7D"/>
            </a:buClr>
            <a:buFont typeface="Arial" panose="020B0604020202020204" pitchFamily="34" charset="0"/>
            <a:buChar char="•"/>
          </a:pPr>
          <a:r>
            <a:rPr lang="nb-NO" sz="1600">
              <a:solidFill>
                <a:schemeClr val="tx1"/>
              </a:solidFill>
              <a:latin typeface="Arial" panose="020B0604020202020204" pitchFamily="34" charset="0"/>
              <a:cs typeface="Arial" panose="020B0604020202020204" pitchFamily="34" charset="0"/>
            </a:rPr>
            <a:t>Målinger som ikke er gjennomført er markert som tomme (kr –).</a:t>
          </a:r>
        </a:p>
        <a:p>
          <a:pPr marL="74250" indent="0" algn="l">
            <a:buClr>
              <a:srgbClr val="FEBF7D"/>
            </a:buClr>
            <a:buFont typeface="Arial" panose="020B0604020202020204" pitchFamily="34" charset="0"/>
            <a:buNone/>
          </a:pPr>
          <a:br>
            <a:rPr lang="nb-NO" sz="1600">
              <a:solidFill>
                <a:schemeClr val="tx1"/>
              </a:solidFill>
              <a:latin typeface="Arial" panose="020B0604020202020204" pitchFamily="34" charset="0"/>
              <a:cs typeface="Arial" panose="020B0604020202020204" pitchFamily="34" charset="0"/>
            </a:rPr>
          </a:br>
          <a:br>
            <a:rPr lang="nb-NO" sz="1200">
              <a:solidFill>
                <a:schemeClr val="tx1"/>
              </a:solidFill>
              <a:latin typeface="Arial" panose="020B0604020202020204" pitchFamily="34" charset="0"/>
              <a:cs typeface="Arial" panose="020B0604020202020204" pitchFamily="34" charset="0"/>
            </a:rPr>
          </a:br>
          <a:endParaRPr lang="nb-NO" sz="1200">
            <a:solidFill>
              <a:schemeClr val="tx1"/>
            </a:solidFill>
            <a:latin typeface="Arial" panose="020B0604020202020204" pitchFamily="34" charset="0"/>
            <a:cs typeface="Arial" panose="020B0604020202020204" pitchFamily="34" charset="0"/>
          </a:endParaRPr>
        </a:p>
      </xdr:txBody>
    </xdr:sp>
    <xdr:clientData/>
  </xdr:twoCellAnchor>
  <xdr:twoCellAnchor>
    <xdr:from>
      <xdr:col>1</xdr:col>
      <xdr:colOff>88504</xdr:colOff>
      <xdr:row>118</xdr:row>
      <xdr:rowOff>148788</xdr:rowOff>
    </xdr:from>
    <xdr:to>
      <xdr:col>8</xdr:col>
      <xdr:colOff>534576</xdr:colOff>
      <xdr:row>147</xdr:row>
      <xdr:rowOff>5270</xdr:rowOff>
    </xdr:to>
    <xdr:graphicFrame macro="">
      <xdr:nvGraphicFramePr>
        <xdr:cNvPr id="15" name="Chart 7">
          <a:extLst>
            <a:ext uri="{FF2B5EF4-FFF2-40B4-BE49-F238E27FC236}">
              <a16:creationId xmlns:a16="http://schemas.microsoft.com/office/drawing/2014/main" id="{2A45B158-C683-44EC-8BEF-89E2D68B256B}"/>
            </a:ext>
            <a:ext uri="{147F2762-F138-4A5C-976F-8EAC2B608ADB}">
              <a16:predDERef xmlns:a16="http://schemas.microsoft.com/office/drawing/2014/main" pred="{02BB95A4-12B0-4D5D-9935-37C033B6CF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9</xdr:col>
      <xdr:colOff>604191</xdr:colOff>
      <xdr:row>118</xdr:row>
      <xdr:rowOff>148788</xdr:rowOff>
    </xdr:from>
    <xdr:to>
      <xdr:col>21</xdr:col>
      <xdr:colOff>394027</xdr:colOff>
      <xdr:row>147</xdr:row>
      <xdr:rowOff>5270</xdr:rowOff>
    </xdr:to>
    <xdr:graphicFrame macro="">
      <xdr:nvGraphicFramePr>
        <xdr:cNvPr id="16" name="Chart 8">
          <a:extLst>
            <a:ext uri="{FF2B5EF4-FFF2-40B4-BE49-F238E27FC236}">
              <a16:creationId xmlns:a16="http://schemas.microsoft.com/office/drawing/2014/main" id="{3FBE3DBC-0273-485D-A548-90764537E81F}"/>
            </a:ext>
            <a:ext uri="{147F2762-F138-4A5C-976F-8EAC2B608ADB}">
              <a16:predDERef xmlns:a16="http://schemas.microsoft.com/office/drawing/2014/main" pred="{A913E45D-0DE3-45B0-8E5F-FFF9F91263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22</xdr:col>
      <xdr:colOff>288615</xdr:colOff>
      <xdr:row>118</xdr:row>
      <xdr:rowOff>148788</xdr:rowOff>
    </xdr:from>
    <xdr:to>
      <xdr:col>34</xdr:col>
      <xdr:colOff>78452</xdr:colOff>
      <xdr:row>147</xdr:row>
      <xdr:rowOff>5270</xdr:rowOff>
    </xdr:to>
    <xdr:graphicFrame macro="">
      <xdr:nvGraphicFramePr>
        <xdr:cNvPr id="17" name="Chart 10">
          <a:extLst>
            <a:ext uri="{FF2B5EF4-FFF2-40B4-BE49-F238E27FC236}">
              <a16:creationId xmlns:a16="http://schemas.microsoft.com/office/drawing/2014/main" id="{B7AD3EA6-C730-4285-8E13-F13B3310DDC3}"/>
            </a:ext>
            <a:ext uri="{147F2762-F138-4A5C-976F-8EAC2B608ADB}">
              <a16:predDERef xmlns:a16="http://schemas.microsoft.com/office/drawing/2014/main" pred="{EA554243-E30C-49BB-8A8D-007879A59D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271254</xdr:colOff>
      <xdr:row>73</xdr:row>
      <xdr:rowOff>71437</xdr:rowOff>
    </xdr:from>
    <xdr:to>
      <xdr:col>9</xdr:col>
      <xdr:colOff>106284</xdr:colOff>
      <xdr:row>98</xdr:row>
      <xdr:rowOff>184515</xdr:rowOff>
    </xdr:to>
    <xdr:graphicFrame macro="">
      <xdr:nvGraphicFramePr>
        <xdr:cNvPr id="18" name="Chart 3">
          <a:extLst>
            <a:ext uri="{FF2B5EF4-FFF2-40B4-BE49-F238E27FC236}">
              <a16:creationId xmlns:a16="http://schemas.microsoft.com/office/drawing/2014/main" id="{5CBA8E2E-B86E-482B-AC0A-ADFA08C3F9B7}"/>
            </a:ext>
            <a:ext uri="{147F2762-F138-4A5C-976F-8EAC2B608ADB}">
              <a16:predDERef xmlns:a16="http://schemas.microsoft.com/office/drawing/2014/main" pred="{C7A4484F-9180-416A-AFD8-AC9F81CBC5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526528</xdr:colOff>
      <xdr:row>116</xdr:row>
      <xdr:rowOff>20651</xdr:rowOff>
    </xdr:from>
    <xdr:to>
      <xdr:col>37</xdr:col>
      <xdr:colOff>168330</xdr:colOff>
      <xdr:row>116</xdr:row>
      <xdr:rowOff>160351</xdr:rowOff>
    </xdr:to>
    <xdr:cxnSp macro="">
      <xdr:nvCxnSpPr>
        <xdr:cNvPr id="19" name="Straight Connector 18">
          <a:extLst>
            <a:ext uri="{FF2B5EF4-FFF2-40B4-BE49-F238E27FC236}">
              <a16:creationId xmlns:a16="http://schemas.microsoft.com/office/drawing/2014/main" id="{BF608080-73D9-48CA-80F0-98FC548987F3}"/>
            </a:ext>
          </a:extLst>
        </xdr:cNvPr>
        <xdr:cNvCxnSpPr/>
      </xdr:nvCxnSpPr>
      <xdr:spPr>
        <a:xfrm>
          <a:off x="526528" y="24142714"/>
          <a:ext cx="25406927" cy="139700"/>
        </a:xfrm>
        <a:prstGeom prst="line">
          <a:avLst/>
        </a:prstGeom>
        <a:ln w="12700">
          <a:solidFill>
            <a:srgbClr val="CBD9E7"/>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178865</xdr:colOff>
      <xdr:row>70</xdr:row>
      <xdr:rowOff>149238</xdr:rowOff>
    </xdr:from>
    <xdr:to>
      <xdr:col>36</xdr:col>
      <xdr:colOff>439792</xdr:colOff>
      <xdr:row>71</xdr:row>
      <xdr:rowOff>98438</xdr:rowOff>
    </xdr:to>
    <xdr:cxnSp macro="">
      <xdr:nvCxnSpPr>
        <xdr:cNvPr id="20" name="Straight Connector 19">
          <a:extLst>
            <a:ext uri="{FF2B5EF4-FFF2-40B4-BE49-F238E27FC236}">
              <a16:creationId xmlns:a16="http://schemas.microsoft.com/office/drawing/2014/main" id="{3B517C2B-4D99-40A8-857E-66254766B384}"/>
            </a:ext>
          </a:extLst>
        </xdr:cNvPr>
        <xdr:cNvCxnSpPr/>
      </xdr:nvCxnSpPr>
      <xdr:spPr>
        <a:xfrm>
          <a:off x="178865" y="15508301"/>
          <a:ext cx="25406927" cy="139700"/>
        </a:xfrm>
        <a:prstGeom prst="line">
          <a:avLst/>
        </a:prstGeom>
        <a:ln w="12700">
          <a:solidFill>
            <a:srgbClr val="CBD9E7"/>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550088</xdr:colOff>
      <xdr:row>149</xdr:row>
      <xdr:rowOff>142875</xdr:rowOff>
    </xdr:from>
    <xdr:to>
      <xdr:col>21</xdr:col>
      <xdr:colOff>172489</xdr:colOff>
      <xdr:row>167</xdr:row>
      <xdr:rowOff>80169</xdr:rowOff>
    </xdr:to>
    <xdr:sp macro="" textlink="">
      <xdr:nvSpPr>
        <xdr:cNvPr id="21" name="Rectangle 19">
          <a:extLst>
            <a:ext uri="{FF2B5EF4-FFF2-40B4-BE49-F238E27FC236}">
              <a16:creationId xmlns:a16="http://schemas.microsoft.com/office/drawing/2014/main" id="{F733C5FB-AF25-4B63-88CC-ACAB19653511}"/>
            </a:ext>
            <a:ext uri="{147F2762-F138-4A5C-976F-8EAC2B608ADB}">
              <a16:predDERef xmlns:a16="http://schemas.microsoft.com/office/drawing/2014/main" pred="{E37938B0-CD20-441D-B080-212A82C304DE}"/>
            </a:ext>
          </a:extLst>
        </xdr:cNvPr>
        <xdr:cNvSpPr/>
      </xdr:nvSpPr>
      <xdr:spPr>
        <a:xfrm>
          <a:off x="550088" y="30551438"/>
          <a:ext cx="15481526" cy="3366294"/>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74250" indent="0" algn="l">
            <a:spcBef>
              <a:spcPts val="1200"/>
            </a:spcBef>
            <a:buClr>
              <a:srgbClr val="FEBF7D"/>
            </a:buClr>
            <a:buFont typeface="Arial" panose="020B0604020202020204" pitchFamily="34" charset="0"/>
            <a:buNone/>
          </a:pPr>
          <a:r>
            <a:rPr lang="nb-NO" sz="1600" b="1">
              <a:solidFill>
                <a:schemeClr val="tx1"/>
              </a:solidFill>
              <a:latin typeface="Arial" panose="020B0604020202020204" pitchFamily="34" charset="0"/>
              <a:cs typeface="Arial" panose="020B0604020202020204" pitchFamily="34" charset="0"/>
            </a:rPr>
            <a:t>Figur 8–10: Sammenligning av nullpunkt og gjennomsnitt fra siste målinger</a:t>
          </a:r>
          <a:br>
            <a:rPr lang="nb-NO" sz="1600" b="1">
              <a:solidFill>
                <a:schemeClr val="tx1"/>
              </a:solidFill>
              <a:latin typeface="Arial" panose="020B0604020202020204" pitchFamily="34" charset="0"/>
              <a:cs typeface="Arial" panose="020B0604020202020204" pitchFamily="34" charset="0"/>
            </a:rPr>
          </a:br>
          <a:br>
            <a:rPr lang="nb-NO" sz="1600">
              <a:solidFill>
                <a:schemeClr val="tx1"/>
              </a:solidFill>
              <a:latin typeface="Arial" panose="020B0604020202020204" pitchFamily="34" charset="0"/>
              <a:cs typeface="Arial" panose="020B0604020202020204" pitchFamily="34" charset="0"/>
            </a:rPr>
          </a:br>
          <a:r>
            <a:rPr lang="nb-NO" sz="1600">
              <a:solidFill>
                <a:schemeClr val="tx1"/>
              </a:solidFill>
              <a:latin typeface="Arial" panose="020B0604020202020204" pitchFamily="34" charset="0"/>
              <a:cs typeface="Arial" panose="020B0604020202020204" pitchFamily="34" charset="0"/>
            </a:rPr>
            <a:t>Figurene viser en oversikt over kostnadsutviklingen for sykehusopphold, korttidsopphold og helsetjenester i hjemmet. I disse figurene er måleintervallet omgjort til gjennomsnitt, slik at resultatene blir mer sammenlignbare på tvers av perioder.</a:t>
          </a:r>
        </a:p>
        <a:p>
          <a:pPr marL="74250" indent="0" algn="l">
            <a:spcBef>
              <a:spcPts val="1200"/>
            </a:spcBef>
            <a:buClr>
              <a:srgbClr val="FEBF7D"/>
            </a:buClr>
            <a:buFont typeface="Arial" panose="020B0604020202020204" pitchFamily="34" charset="0"/>
            <a:buNone/>
          </a:pPr>
          <a:r>
            <a:rPr lang="nb-NO" sz="1600" b="1">
              <a:solidFill>
                <a:schemeClr val="tx1"/>
              </a:solidFill>
              <a:latin typeface="Arial" panose="020B0604020202020204" pitchFamily="34" charset="0"/>
              <a:cs typeface="Arial" panose="020B0604020202020204" pitchFamily="34" charset="0"/>
            </a:rPr>
            <a:t>Merk: </a:t>
          </a:r>
          <a:r>
            <a:rPr lang="nb-NO" sz="1600">
              <a:solidFill>
                <a:schemeClr val="tx1"/>
              </a:solidFill>
              <a:latin typeface="Arial" panose="020B0604020202020204" pitchFamily="34" charset="0"/>
              <a:cs typeface="Arial" panose="020B0604020202020204" pitchFamily="34" charset="0"/>
            </a:rPr>
            <a:t>Et gjennomsnitt er mest pålitelig når det bygger på flere målinger. Hvis det kun finnes én eller to målinger, er datagrunnlaget mindre robust og bør tolkes med forsiktighet.</a:t>
          </a:r>
        </a:p>
        <a:p>
          <a:pPr marL="74250" indent="0" algn="l">
            <a:buClr>
              <a:srgbClr val="FEBF7D"/>
            </a:buClr>
            <a:buFont typeface="Arial" panose="020B0604020202020204" pitchFamily="34" charset="0"/>
            <a:buNone/>
          </a:pPr>
          <a:endParaRPr lang="nb-NO" sz="1200">
            <a:solidFill>
              <a:schemeClr val="tx1"/>
            </a:solidFill>
            <a:latin typeface="Arial" panose="020B0604020202020204" pitchFamily="34" charset="0"/>
            <a:cs typeface="Arial" panose="020B0604020202020204" pitchFamily="34" charset="0"/>
          </a:endParaRPr>
        </a:p>
      </xdr:txBody>
    </xdr:sp>
    <xdr:clientData/>
  </xdr:twoCellAnchor>
  <xdr:twoCellAnchor>
    <xdr:from>
      <xdr:col>2</xdr:col>
      <xdr:colOff>565128</xdr:colOff>
      <xdr:row>174</xdr:row>
      <xdr:rowOff>114701</xdr:rowOff>
    </xdr:from>
    <xdr:to>
      <xdr:col>13</xdr:col>
      <xdr:colOff>441636</xdr:colOff>
      <xdr:row>206</xdr:row>
      <xdr:rowOff>164182</xdr:rowOff>
    </xdr:to>
    <xdr:graphicFrame macro="">
      <xdr:nvGraphicFramePr>
        <xdr:cNvPr id="22" name="Chart 14">
          <a:extLst>
            <a:ext uri="{FF2B5EF4-FFF2-40B4-BE49-F238E27FC236}">
              <a16:creationId xmlns:a16="http://schemas.microsoft.com/office/drawing/2014/main" id="{A26DCA2A-75E8-42C9-991A-69F55DBCAB46}"/>
            </a:ext>
            <a:ext uri="{147F2762-F138-4A5C-976F-8EAC2B608ADB}">
              <a16:predDERef xmlns:a16="http://schemas.microsoft.com/office/drawing/2014/main" pred="{08193EF0-14BE-44C4-8D9E-587588CC4F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14</xdr:col>
      <xdr:colOff>488536</xdr:colOff>
      <xdr:row>178</xdr:row>
      <xdr:rowOff>25525</xdr:rowOff>
    </xdr:from>
    <xdr:to>
      <xdr:col>28</xdr:col>
      <xdr:colOff>70428</xdr:colOff>
      <xdr:row>207</xdr:row>
      <xdr:rowOff>39843</xdr:rowOff>
    </xdr:to>
    <xdr:sp macro="" textlink="">
      <xdr:nvSpPr>
        <xdr:cNvPr id="23" name="Rectangle 19">
          <a:extLst>
            <a:ext uri="{FF2B5EF4-FFF2-40B4-BE49-F238E27FC236}">
              <a16:creationId xmlns:a16="http://schemas.microsoft.com/office/drawing/2014/main" id="{3DC41457-1736-4EF2-9CC4-CC998B3A6FED}"/>
            </a:ext>
            <a:ext uri="{147F2762-F138-4A5C-976F-8EAC2B608ADB}">
              <a16:predDERef xmlns:a16="http://schemas.microsoft.com/office/drawing/2014/main" pred="{697038D6-B8EC-4D0E-86E4-8607E74B1E37}"/>
            </a:ext>
          </a:extLst>
        </xdr:cNvPr>
        <xdr:cNvSpPr/>
      </xdr:nvSpPr>
      <xdr:spPr>
        <a:xfrm>
          <a:off x="12013786" y="35958588"/>
          <a:ext cx="8249642" cy="5538818"/>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74250" indent="0" algn="l">
            <a:buClr>
              <a:srgbClr val="FEBF7D"/>
            </a:buClr>
            <a:buFont typeface="Arial" panose="020B0604020202020204" pitchFamily="34" charset="0"/>
            <a:buNone/>
          </a:pPr>
          <a:r>
            <a:rPr lang="nb-NO" sz="1600" b="1">
              <a:solidFill>
                <a:schemeClr val="tx1"/>
              </a:solidFill>
              <a:latin typeface="Arial" panose="020B0604020202020204" pitchFamily="34" charset="0"/>
              <a:cs typeface="Arial" panose="020B0604020202020204" pitchFamily="34" charset="0"/>
            </a:rPr>
            <a:t>Figur 11: Utvikling i kostnader per tjenesteområde per måned sammenlignet med nullpunktsmåling</a:t>
          </a:r>
          <a:br>
            <a:rPr lang="nb-NO" sz="1600" b="0">
              <a:solidFill>
                <a:schemeClr val="tx1"/>
              </a:solidFill>
              <a:latin typeface="Arial" panose="020B0604020202020204" pitchFamily="34" charset="0"/>
              <a:cs typeface="Arial" panose="020B0604020202020204" pitchFamily="34" charset="0"/>
            </a:rPr>
          </a:br>
          <a:br>
            <a:rPr lang="nb-NO" sz="1600" b="0">
              <a:solidFill>
                <a:schemeClr val="tx1"/>
              </a:solidFill>
              <a:latin typeface="Arial" panose="020B0604020202020204" pitchFamily="34" charset="0"/>
              <a:cs typeface="Arial" panose="020B0604020202020204" pitchFamily="34" charset="0"/>
            </a:rPr>
          </a:br>
          <a:r>
            <a:rPr lang="nb-NO" sz="1600" b="0">
              <a:solidFill>
                <a:schemeClr val="tx1"/>
              </a:solidFill>
              <a:latin typeface="Arial" panose="020B0604020202020204" pitchFamily="34" charset="0"/>
              <a:cs typeface="Arial" panose="020B0604020202020204" pitchFamily="34" charset="0"/>
            </a:rPr>
            <a:t>Figuren viser hvordan kostnadene per</a:t>
          </a:r>
          <a:r>
            <a:rPr lang="nb-NO" sz="1600" b="0" baseline="0">
              <a:solidFill>
                <a:schemeClr val="tx1"/>
              </a:solidFill>
              <a:latin typeface="Arial" panose="020B0604020202020204" pitchFamily="34" charset="0"/>
              <a:cs typeface="Arial" panose="020B0604020202020204" pitchFamily="34" charset="0"/>
            </a:rPr>
            <a:t> tjenesteområde </a:t>
          </a:r>
          <a:r>
            <a:rPr lang="nb-NO" sz="1600" b="0">
              <a:solidFill>
                <a:schemeClr val="tx1"/>
              </a:solidFill>
              <a:latin typeface="Arial" panose="020B0604020202020204" pitchFamily="34" charset="0"/>
              <a:cs typeface="Arial" panose="020B0604020202020204" pitchFamily="34" charset="0"/>
            </a:rPr>
            <a:t>utvikler seg over tid, justert for antall måneder i måleperioden. Dette gir et sammenlignbart resultat med nullpunktet.</a:t>
          </a:r>
        </a:p>
        <a:p>
          <a:pPr marL="74250" indent="0" algn="l">
            <a:buClr>
              <a:srgbClr val="FEBF7D"/>
            </a:buClr>
            <a:buFont typeface="Arial" panose="020B0604020202020204" pitchFamily="34" charset="0"/>
            <a:buNone/>
          </a:pPr>
          <a:br>
            <a:rPr lang="nb-NO" sz="1600" b="0">
              <a:solidFill>
                <a:schemeClr val="tx1"/>
              </a:solidFill>
              <a:latin typeface="Arial" panose="020B0604020202020204" pitchFamily="34" charset="0"/>
              <a:cs typeface="Arial" panose="020B0604020202020204" pitchFamily="34" charset="0"/>
            </a:rPr>
          </a:br>
          <a:r>
            <a:rPr lang="nb-NO" sz="1600" b="0">
              <a:solidFill>
                <a:schemeClr val="tx1"/>
              </a:solidFill>
              <a:latin typeface="Arial" panose="020B0604020202020204" pitchFamily="34" charset="0"/>
              <a:cs typeface="Arial" panose="020B0604020202020204" pitchFamily="34" charset="0"/>
            </a:rPr>
            <a:t>Tolkning av resultatet:</a:t>
          </a:r>
        </a:p>
        <a:p>
          <a:pPr marL="360000" indent="-285750" algn="l">
            <a:buClr>
              <a:srgbClr val="FEBF7D"/>
            </a:buClr>
            <a:buFont typeface="Arial" panose="020B0604020202020204" pitchFamily="34" charset="0"/>
            <a:buChar char="•"/>
          </a:pPr>
          <a:r>
            <a:rPr lang="nb-NO" sz="1600" b="0">
              <a:solidFill>
                <a:schemeClr val="tx1"/>
              </a:solidFill>
              <a:latin typeface="Arial" panose="020B0604020202020204" pitchFamily="34" charset="0"/>
              <a:cs typeface="Arial" panose="020B0604020202020204" pitchFamily="34" charset="0"/>
            </a:rPr>
            <a:t>Lavere kostnader enn nullpunktet indikerer at tjenesten (for eksempel DHO) har bidratt til besparelser.</a:t>
          </a:r>
        </a:p>
        <a:p>
          <a:pPr marL="360000" indent="-285750" algn="l">
            <a:buClr>
              <a:srgbClr val="FEBF7D"/>
            </a:buClr>
            <a:buFont typeface="Arial" panose="020B0604020202020204" pitchFamily="34" charset="0"/>
            <a:buChar char="•"/>
          </a:pPr>
          <a:r>
            <a:rPr lang="nb-NO" sz="1600" b="0">
              <a:solidFill>
                <a:schemeClr val="tx1"/>
              </a:solidFill>
              <a:latin typeface="Arial" panose="020B0604020202020204" pitchFamily="34" charset="0"/>
              <a:cs typeface="Arial" panose="020B0604020202020204" pitchFamily="34" charset="0"/>
            </a:rPr>
            <a:t>Høyere kostnader over tid kan tyde på økt ressursbruk eller endrede behov, og bør analyseres nærmere.</a:t>
          </a:r>
        </a:p>
        <a:p>
          <a:pPr marL="360000" indent="-285750" algn="l">
            <a:buClr>
              <a:srgbClr val="FEBF7D"/>
            </a:buClr>
            <a:buFont typeface="Arial" panose="020B0604020202020204" pitchFamily="34" charset="0"/>
            <a:buChar char="•"/>
          </a:pPr>
          <a:r>
            <a:rPr lang="nb-NO" sz="1600" b="0">
              <a:solidFill>
                <a:schemeClr val="tx1"/>
              </a:solidFill>
              <a:latin typeface="Arial" panose="020B0604020202020204" pitchFamily="34" charset="0"/>
              <a:cs typeface="Arial" panose="020B0604020202020204" pitchFamily="34" charset="0"/>
            </a:rPr>
            <a:t>Noe variasjon mellom målinger er normalt.</a:t>
          </a:r>
        </a:p>
        <a:p>
          <a:pPr marL="74250" indent="0" algn="l">
            <a:buClr>
              <a:srgbClr val="FEBF7D"/>
            </a:buClr>
            <a:buFont typeface="Arial" panose="020B0604020202020204" pitchFamily="34" charset="0"/>
            <a:buNone/>
          </a:pPr>
          <a:br>
            <a:rPr lang="nb-NO" sz="1600" b="0">
              <a:solidFill>
                <a:schemeClr val="tx1"/>
              </a:solidFill>
              <a:latin typeface="Arial" panose="020B0604020202020204" pitchFamily="34" charset="0"/>
              <a:cs typeface="Arial" panose="020B0604020202020204" pitchFamily="34" charset="0"/>
            </a:rPr>
          </a:br>
          <a:r>
            <a:rPr lang="nb-NO" sz="1600" b="0">
              <a:solidFill>
                <a:schemeClr val="tx1"/>
              </a:solidFill>
              <a:latin typeface="Arial" panose="020B0604020202020204" pitchFamily="34" charset="0"/>
              <a:cs typeface="Arial" panose="020B0604020202020204" pitchFamily="34" charset="0"/>
            </a:rPr>
            <a:t>Tips:</a:t>
          </a:r>
          <a:br>
            <a:rPr lang="nb-NO" sz="1600" b="0">
              <a:solidFill>
                <a:schemeClr val="tx1"/>
              </a:solidFill>
              <a:latin typeface="Arial" panose="020B0604020202020204" pitchFamily="34" charset="0"/>
              <a:cs typeface="Arial" panose="020B0604020202020204" pitchFamily="34" charset="0"/>
            </a:rPr>
          </a:br>
          <a:r>
            <a:rPr lang="nb-NO" sz="1600" b="0">
              <a:solidFill>
                <a:schemeClr val="tx1"/>
              </a:solidFill>
              <a:latin typeface="Arial" panose="020B0604020202020204" pitchFamily="34" charset="0"/>
              <a:cs typeface="Arial" panose="020B0604020202020204" pitchFamily="34" charset="0"/>
            </a:rPr>
            <a:t>Resultatet gir et overordnet bilde. For å forstå årsakene til endringene bør du se på detaljer som antall brukere, type tjenester og lengden på måleperioden.</a:t>
          </a:r>
        </a:p>
        <a:p>
          <a:pPr marL="74250" indent="0" algn="l">
            <a:buClr>
              <a:srgbClr val="FEBF7D"/>
            </a:buClr>
            <a:buFont typeface="Arial" panose="020B0604020202020204" pitchFamily="34" charset="0"/>
            <a:buNone/>
          </a:pPr>
          <a:br>
            <a:rPr lang="nb-NO" sz="1600">
              <a:solidFill>
                <a:schemeClr val="tx1"/>
              </a:solidFill>
              <a:latin typeface="Arial" panose="020B0604020202020204" pitchFamily="34" charset="0"/>
              <a:cs typeface="Arial" panose="020B0604020202020204" pitchFamily="34" charset="0"/>
            </a:rPr>
          </a:br>
          <a:endParaRPr lang="nb-NO" sz="1600">
            <a:solidFill>
              <a:schemeClr val="tx1"/>
            </a:solidFill>
            <a:latin typeface="Arial" panose="020B0604020202020204" pitchFamily="34" charset="0"/>
            <a:cs typeface="Arial" panose="020B0604020202020204" pitchFamily="34" charset="0"/>
          </a:endParaRPr>
        </a:p>
      </xdr:txBody>
    </xdr:sp>
    <xdr:clientData/>
  </xdr:twoCellAnchor>
  <xdr:twoCellAnchor>
    <xdr:from>
      <xdr:col>0</xdr:col>
      <xdr:colOff>547688</xdr:colOff>
      <xdr:row>168</xdr:row>
      <xdr:rowOff>115094</xdr:rowOff>
    </xdr:from>
    <xdr:to>
      <xdr:col>36</xdr:col>
      <xdr:colOff>462540</xdr:colOff>
      <xdr:row>169</xdr:row>
      <xdr:rowOff>67469</xdr:rowOff>
    </xdr:to>
    <xdr:cxnSp macro="">
      <xdr:nvCxnSpPr>
        <xdr:cNvPr id="24" name="Straight Connector 23">
          <a:extLst>
            <a:ext uri="{FF2B5EF4-FFF2-40B4-BE49-F238E27FC236}">
              <a16:creationId xmlns:a16="http://schemas.microsoft.com/office/drawing/2014/main" id="{492E98C7-2907-49F5-8A16-B410C995D5D8}"/>
            </a:ext>
          </a:extLst>
        </xdr:cNvPr>
        <xdr:cNvCxnSpPr/>
      </xdr:nvCxnSpPr>
      <xdr:spPr>
        <a:xfrm>
          <a:off x="547688" y="34143157"/>
          <a:ext cx="25060852" cy="142875"/>
        </a:xfrm>
        <a:prstGeom prst="line">
          <a:avLst/>
        </a:prstGeom>
        <a:ln w="12700">
          <a:solidFill>
            <a:srgbClr val="CBD9E7"/>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oneCellAnchor>
    <xdr:from>
      <xdr:col>2</xdr:col>
      <xdr:colOff>313766</xdr:colOff>
      <xdr:row>6</xdr:row>
      <xdr:rowOff>48357</xdr:rowOff>
    </xdr:from>
    <xdr:ext cx="1770528" cy="328295"/>
    <xdr:sp macro="" textlink="">
      <xdr:nvSpPr>
        <xdr:cNvPr id="7" name="Rectangle 6">
          <a:extLst>
            <a:ext uri="{FF2B5EF4-FFF2-40B4-BE49-F238E27FC236}">
              <a16:creationId xmlns:a16="http://schemas.microsoft.com/office/drawing/2014/main" id="{394837F3-30F9-43DE-9DB9-96CCB900AAED}"/>
            </a:ext>
          </a:extLst>
        </xdr:cNvPr>
        <xdr:cNvSpPr/>
      </xdr:nvSpPr>
      <xdr:spPr>
        <a:xfrm>
          <a:off x="1524001" y="1191357"/>
          <a:ext cx="1770528" cy="328295"/>
        </a:xfrm>
        <a:prstGeom prst="rect">
          <a:avLst/>
        </a:prstGeom>
        <a:noFill/>
      </xdr:spPr>
      <xdr:txBody>
        <a:bodyPr wrap="square" lIns="91440" tIns="45720" rIns="91440" bIns="45720">
          <a:spAutoFit/>
        </a:bodyPr>
        <a:lstStyle/>
        <a:p>
          <a:pPr algn="ctr"/>
          <a:r>
            <a:rPr lang="en-US" sz="1600" b="0" cap="none" spc="0" baseline="0">
              <a:ln w="6350">
                <a:noFill/>
              </a:ln>
              <a:solidFill>
                <a:schemeClr val="tx2"/>
              </a:solidFill>
              <a:effectLst/>
              <a:latin typeface="Arial" panose="020B0604020202020204" pitchFamily="34" charset="0"/>
              <a:cs typeface="Arial" panose="020B0604020202020204" pitchFamily="34" charset="0"/>
            </a:rPr>
            <a:t>Endringslogg</a:t>
          </a:r>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3</xdr:col>
      <xdr:colOff>361951</xdr:colOff>
      <xdr:row>0</xdr:row>
      <xdr:rowOff>1267279</xdr:rowOff>
    </xdr:from>
    <xdr:ext cx="3962400" cy="446212"/>
    <xdr:sp macro="" textlink="">
      <xdr:nvSpPr>
        <xdr:cNvPr id="2" name="Rectangle 1">
          <a:extLst>
            <a:ext uri="{FF2B5EF4-FFF2-40B4-BE49-F238E27FC236}">
              <a16:creationId xmlns:a16="http://schemas.microsoft.com/office/drawing/2014/main" id="{1F0FDCEE-82CF-4F0D-A000-CC4589E707F1}"/>
            </a:ext>
          </a:extLst>
        </xdr:cNvPr>
        <xdr:cNvSpPr/>
      </xdr:nvSpPr>
      <xdr:spPr>
        <a:xfrm>
          <a:off x="3438526" y="1267279"/>
          <a:ext cx="3962400" cy="446212"/>
        </a:xfrm>
        <a:prstGeom prst="rect">
          <a:avLst/>
        </a:prstGeom>
        <a:noFill/>
      </xdr:spPr>
      <xdr:txBody>
        <a:bodyPr wrap="square" lIns="91440" tIns="45720" rIns="91440" bIns="45720" anchor="ctr">
          <a:spAutoFit/>
        </a:bodyPr>
        <a:lstStyle/>
        <a:p>
          <a:pPr algn="ctr"/>
          <a:r>
            <a:rPr lang="en-US" sz="2400" b="0" cap="none" spc="0">
              <a:ln w="6350">
                <a:noFill/>
              </a:ln>
              <a:solidFill>
                <a:sysClr val="windowText" lastClr="000000"/>
              </a:solidFill>
              <a:effectLst/>
              <a:latin typeface="Arial" panose="020B0604020202020204" pitchFamily="34" charset="0"/>
              <a:cs typeface="Arial" panose="020B0604020202020204" pitchFamily="34" charset="0"/>
            </a:rPr>
            <a:t>Brukerregistrering støtteark</a:t>
          </a:r>
        </a:p>
      </xdr:txBody>
    </xdr:sp>
    <xdr:clientData/>
  </xdr:oneCellAnchor>
  <xdr:twoCellAnchor>
    <xdr:from>
      <xdr:col>11</xdr:col>
      <xdr:colOff>114300</xdr:colOff>
      <xdr:row>0</xdr:row>
      <xdr:rowOff>981075</xdr:rowOff>
    </xdr:from>
    <xdr:to>
      <xdr:col>14</xdr:col>
      <xdr:colOff>114300</xdr:colOff>
      <xdr:row>1</xdr:row>
      <xdr:rowOff>1171575</xdr:rowOff>
    </xdr:to>
    <xdr:grpSp>
      <xdr:nvGrpSpPr>
        <xdr:cNvPr id="3" name="Group 2">
          <a:extLst>
            <a:ext uri="{FF2B5EF4-FFF2-40B4-BE49-F238E27FC236}">
              <a16:creationId xmlns:a16="http://schemas.microsoft.com/office/drawing/2014/main" id="{55BE4F20-19DD-482A-9007-62D93422D465}"/>
            </a:ext>
          </a:extLst>
        </xdr:cNvPr>
        <xdr:cNvGrpSpPr/>
      </xdr:nvGrpSpPr>
      <xdr:grpSpPr>
        <a:xfrm>
          <a:off x="8401050" y="981075"/>
          <a:ext cx="2724150" cy="1533525"/>
          <a:chOff x="3800474" y="1676795"/>
          <a:chExt cx="9572623" cy="1051673"/>
        </a:xfrm>
        <a:solidFill>
          <a:srgbClr val="20207A"/>
        </a:solidFill>
      </xdr:grpSpPr>
      <xdr:sp macro="" textlink="">
        <xdr:nvSpPr>
          <xdr:cNvPr id="4" name="Rectangle 3">
            <a:extLst>
              <a:ext uri="{FF2B5EF4-FFF2-40B4-BE49-F238E27FC236}">
                <a16:creationId xmlns:a16="http://schemas.microsoft.com/office/drawing/2014/main" id="{BA3A8EEA-BAE4-B926-FA7C-61D1107D217F}"/>
              </a:ext>
            </a:extLst>
          </xdr:cNvPr>
          <xdr:cNvSpPr/>
        </xdr:nvSpPr>
        <xdr:spPr>
          <a:xfrm>
            <a:off x="3802052" y="2042896"/>
            <a:ext cx="9569669" cy="685572"/>
          </a:xfrm>
          <a:prstGeom prst="rect">
            <a:avLst/>
          </a:prstGeom>
          <a:solidFill>
            <a:schemeClr val="bg1"/>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74250" indent="0" algn="l">
              <a:buClr>
                <a:srgbClr val="FEBF7D"/>
              </a:buClr>
              <a:buFont typeface="Arial" panose="020B0604020202020204" pitchFamily="34" charset="0"/>
              <a:buNone/>
            </a:pPr>
            <a:endParaRPr lang="nb-NO" sz="700">
              <a:solidFill>
                <a:schemeClr val="tx1"/>
              </a:solidFill>
              <a:latin typeface="Arial" panose="020B0604020202020204" pitchFamily="34" charset="0"/>
              <a:cs typeface="Arial" panose="020B0604020202020204" pitchFamily="34" charset="0"/>
            </a:endParaRPr>
          </a:p>
          <a:p>
            <a:pPr marL="417150" indent="-342900" algn="l">
              <a:buClr>
                <a:srgbClr val="FEBF7D"/>
              </a:buClr>
              <a:buFont typeface="Arial" panose="020B0604020202020204" pitchFamily="34" charset="0"/>
              <a:buChar char="•"/>
            </a:pPr>
            <a:r>
              <a:rPr lang="nb-NO" sz="700">
                <a:solidFill>
                  <a:schemeClr val="tx1"/>
                </a:solidFill>
                <a:latin typeface="Arial" panose="020B0604020202020204" pitchFamily="34" charset="0"/>
                <a:cs typeface="Arial" panose="020B0604020202020204" pitchFamily="34" charset="0"/>
              </a:rPr>
              <a:t>Dette</a:t>
            </a:r>
            <a:r>
              <a:rPr lang="nb-NO" sz="700" baseline="0">
                <a:solidFill>
                  <a:schemeClr val="tx1"/>
                </a:solidFill>
                <a:latin typeface="Arial" panose="020B0604020202020204" pitchFamily="34" charset="0"/>
                <a:cs typeface="Arial" panose="020B0604020202020204" pitchFamily="34" charset="0"/>
              </a:rPr>
              <a:t> arket fylles ut auomatisk baset på inndata som er lagt inn i arkfanene foran. </a:t>
            </a:r>
            <a:br>
              <a:rPr lang="nb-NO" sz="700" baseline="0">
                <a:solidFill>
                  <a:schemeClr val="tx1"/>
                </a:solidFill>
                <a:latin typeface="Arial" panose="020B0604020202020204" pitchFamily="34" charset="0"/>
                <a:cs typeface="Arial" panose="020B0604020202020204" pitchFamily="34" charset="0"/>
              </a:rPr>
            </a:br>
            <a:endParaRPr lang="nb-NO" sz="700" baseline="0">
              <a:solidFill>
                <a:schemeClr val="tx1"/>
              </a:solidFill>
              <a:latin typeface="Arial" panose="020B0604020202020204" pitchFamily="34" charset="0"/>
              <a:cs typeface="Arial" panose="020B0604020202020204" pitchFamily="34" charset="0"/>
            </a:endParaRPr>
          </a:p>
          <a:p>
            <a:pPr marL="417150" indent="-342900" algn="l">
              <a:buClr>
                <a:srgbClr val="FEBF7D"/>
              </a:buClr>
              <a:buFont typeface="Arial" panose="020B0604020202020204" pitchFamily="34" charset="0"/>
              <a:buChar char="•"/>
            </a:pPr>
            <a:r>
              <a:rPr lang="nb-NO" sz="700" baseline="0">
                <a:solidFill>
                  <a:schemeClr val="tx1"/>
                </a:solidFill>
                <a:latin typeface="Arial" panose="020B0604020202020204" pitchFamily="34" charset="0"/>
                <a:cs typeface="Arial" panose="020B0604020202020204" pitchFamily="34" charset="0"/>
              </a:rPr>
              <a:t>Du skal ikke fylle ut noe i dette arket og det er låst. </a:t>
            </a:r>
            <a:endParaRPr lang="nb-NO" sz="300">
              <a:solidFill>
                <a:schemeClr val="tx1"/>
              </a:solidFill>
              <a:latin typeface="Arial" panose="020B0604020202020204" pitchFamily="34" charset="0"/>
              <a:cs typeface="Arial" panose="020B0604020202020204" pitchFamily="34" charset="0"/>
            </a:endParaRPr>
          </a:p>
        </xdr:txBody>
      </xdr:sp>
      <xdr:sp macro="" textlink="">
        <xdr:nvSpPr>
          <xdr:cNvPr id="5" name="Rectangle 4">
            <a:extLst>
              <a:ext uri="{FF2B5EF4-FFF2-40B4-BE49-F238E27FC236}">
                <a16:creationId xmlns:a16="http://schemas.microsoft.com/office/drawing/2014/main" id="{7E7E6DF8-3756-6160-B4AC-D8E503A3E7BF}"/>
              </a:ext>
            </a:extLst>
          </xdr:cNvPr>
          <xdr:cNvSpPr/>
        </xdr:nvSpPr>
        <xdr:spPr>
          <a:xfrm>
            <a:off x="3800474" y="1676795"/>
            <a:ext cx="9572623" cy="364651"/>
          </a:xfrm>
          <a:prstGeom prst="rect">
            <a:avLst/>
          </a:prstGeom>
          <a:solidFill>
            <a:srgbClr val="FEDEBE"/>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lang="nb-NO" sz="800" b="0">
                <a:solidFill>
                  <a:schemeClr val="tx1"/>
                </a:solidFill>
                <a:latin typeface="Georgia" panose="02040502050405020303" pitchFamily="18" charset="0"/>
                <a:cs typeface="Arial" panose="020B0604020202020204" pitchFamily="34" charset="0"/>
              </a:rPr>
              <a:t>Dette</a:t>
            </a:r>
            <a:r>
              <a:rPr lang="nb-NO" sz="800" b="0" baseline="0">
                <a:solidFill>
                  <a:schemeClr val="tx1"/>
                </a:solidFill>
                <a:latin typeface="Georgia" panose="02040502050405020303" pitchFamily="18" charset="0"/>
                <a:cs typeface="Arial" panose="020B0604020202020204" pitchFamily="34" charset="0"/>
              </a:rPr>
              <a:t> er et støtteark!</a:t>
            </a:r>
            <a:endParaRPr lang="nb-NO" sz="800" b="0">
              <a:solidFill>
                <a:schemeClr val="tx1"/>
              </a:solidFill>
              <a:latin typeface="Georgia" panose="02040502050405020303" pitchFamily="18" charset="0"/>
              <a:cs typeface="Arial" panose="020B0604020202020204" pitchFamily="34" charset="0"/>
            </a:endParaRPr>
          </a:p>
        </xdr:txBody>
      </xdr:sp>
    </xdr:grpSp>
    <xdr:clientData/>
  </xdr:twoCellAnchor>
</xdr:wsDr>
</file>

<file path=xl/persons/person.xml><?xml version="1.0" encoding="utf-8"?>
<personList xmlns="http://schemas.microsoft.com/office/spreadsheetml/2018/threadedcomments" xmlns:x="http://schemas.openxmlformats.org/spreadsheetml/2006/main">
  <person displayName="Nadia Ravlo (NO)" id="{034E1A7E-6D9F-42C7-8917-27396461F40D}" userId="S::nadia.ravlo@pwc.com::58e7ce19-4638-48c5-a675-b48bc60d470c" providerId="AD"/>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adia Ravlo" refreshedDate="46170.668320023149" createdVersion="8" refreshedVersion="8" minRefreshableVersion="3" recordCount="0" xr:uid="{1883B921-EFA2-48A9-BE7B-B369AC835081}">
  <cacheSource type="worksheet">
    <worksheetSource name="Table1"/>
  </cacheSource>
  <cacheFields count="16">
    <cacheField name="Brukerens _x000a_ID-nr i fagsystem" numFmtId="0">
      <sharedItems containsString="0" containsBlank="1" containsNumber="1" containsInteger="1" minValue="100001" maxValue="100012"/>
    </cacheField>
    <cacheField name="Sted" numFmtId="0">
      <sharedItems containsBlank="1"/>
    </cacheField>
    <cacheField name="Kjønn" numFmtId="0">
      <sharedItems containsBlank="1"/>
    </cacheField>
    <cacheField name="Fødselsår_x000a_(ÅÅÅÅ)" numFmtId="0">
      <sharedItems containsString="0" containsBlank="1" containsNumber="1" containsInteger="1" minValue="1933" maxValue="2001"/>
    </cacheField>
    <cacheField name="Dato for tildeling av tjeneste (DD.MM.ÅÅÅÅ)" numFmtId="14">
      <sharedItems containsNonDate="0" containsDate="1" containsString="0" containsBlank="1" minDate="2021-11-13T00:00:00" maxDate="2024-09-17T00:00:00"/>
    </cacheField>
    <cacheField name="Reisetid i minutter (tur/retur)" numFmtId="0">
      <sharedItems containsString="0" containsBlank="1" containsNumber="1" containsInteger="1" minValue="5" maxValue="40"/>
    </cacheField>
    <cacheField name="Diagnose(r)" numFmtId="0">
      <sharedItems containsBlank="1" count="6">
        <s v="Diabetes"/>
        <s v="Annet"/>
        <s v="KOLS"/>
        <s v="Hjertesvikt"/>
        <s v="Ernæring"/>
        <m/>
      </sharedItems>
    </cacheField>
    <cacheField name="Tildelt teknologi_x000a_(1)" numFmtId="0">
      <sharedItems containsBlank="1"/>
    </cacheField>
    <cacheField name="Tidelt teknologi_x000a_ (2)" numFmtId="0">
      <sharedItems containsBlank="1"/>
    </cacheField>
    <cacheField name="Tidelt teknologi_x000a_ (3)" numFmtId="0">
      <sharedItems containsBlank="1"/>
    </cacheField>
    <cacheField name="Tidelt teknologi_x000a_ (4)" numFmtId="0">
      <sharedItems containsNonDate="0" containsString="0" containsBlank="1"/>
    </cacheField>
    <cacheField name="Tidelt teknologi_x000a_ (5)" numFmtId="0">
      <sharedItems containsNonDate="0" containsString="0" containsBlank="1"/>
    </cacheField>
    <cacheField name="_x000a_Dato for avsluttet tjeneste (DD.MM.ÅÅÅÅ)" numFmtId="14">
      <sharedItems containsNonDate="0" containsDate="1" containsString="0" containsBlank="1" minDate="2024-11-16T00:00:00" maxDate="2025-11-27T00:00:00"/>
    </cacheField>
    <cacheField name="Antall måneder med utstyr" numFmtId="1">
      <sharedItems containsMixedTypes="1" containsNumber="1" minValue="4" maxValue="55.233333333333334"/>
    </cacheField>
    <cacheField name="Estimert gevinst per bruker" numFmtId="167">
      <sharedItems containsSemiMixedTypes="0" containsString="0" containsNumber="1" minValue="-60522.222222222219" maxValue="198162.5"/>
    </cacheField>
    <cacheField name="Total teknologikostnad per bruker" numFmtId="167">
      <sharedItems containsSemiMixedTypes="0" containsString="0" containsNumber="1" minValue="0" maxValue="2323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adia Ravlo" refreshedDate="46170.668321412035" createdVersion="8" refreshedVersion="8" minRefreshableVersion="3" recordCount="191" xr:uid="{34C8567D-0560-4BB5-BE80-60E32E7EC1E7}">
  <cacheSource type="worksheet">
    <worksheetSource ref="C8:Q199" sheet="04 Brukerregistrering"/>
  </cacheSource>
  <cacheFields count="16">
    <cacheField name="Brukerens _x000a_ID-nr i fagsystem" numFmtId="170">
      <sharedItems containsString="0" containsBlank="1" containsNumber="1" containsInteger="1" minValue="100001" maxValue="100012"/>
    </cacheField>
    <cacheField name="Sted" numFmtId="170">
      <sharedItems containsBlank="1"/>
    </cacheField>
    <cacheField name="Kjønn" numFmtId="0">
      <sharedItems containsBlank="1" count="4">
        <s v="Kvinne"/>
        <s v="Mann"/>
        <s v="Andre/vil ikke oppgi"/>
        <m/>
      </sharedItems>
    </cacheField>
    <cacheField name="Fødselsår_x000a_(ÅÅÅÅ)" numFmtId="0">
      <sharedItems containsString="0" containsBlank="1" containsNumber="1" containsInteger="1" minValue="1933" maxValue="2001"/>
    </cacheField>
    <cacheField name="Dato for tildeling av tjeneste (DD.MM.ÅÅÅÅ)" numFmtId="14">
      <sharedItems containsNonDate="0" containsDate="1" containsString="0" containsBlank="1" minDate="2021-11-13T00:00:00" maxDate="2024-09-17T00:00:00"/>
    </cacheField>
    <cacheField name="Reisetid i minutter (tur/retur)" numFmtId="3">
      <sharedItems containsString="0" containsBlank="1" containsNumber="1" containsInteger="1" minValue="5" maxValue="40"/>
    </cacheField>
    <cacheField name="Diagnose(r)" numFmtId="0">
      <sharedItems containsBlank="1"/>
    </cacheField>
    <cacheField name="Tildelt teknologi_x000a_(1)" numFmtId="0">
      <sharedItems containsBlank="1"/>
    </cacheField>
    <cacheField name="Tidelt teknologi_x000a_ (2)" numFmtId="0">
      <sharedItems containsBlank="1"/>
    </cacheField>
    <cacheField name="Tidelt teknologi_x000a_ (3)" numFmtId="0">
      <sharedItems containsBlank="1"/>
    </cacheField>
    <cacheField name="Tidelt teknologi_x000a_ (4)" numFmtId="0">
      <sharedItems containsNonDate="0" containsString="0" containsBlank="1"/>
    </cacheField>
    <cacheField name="Tidelt teknologi_x000a_ (5)" numFmtId="0">
      <sharedItems containsNonDate="0" containsString="0" containsBlank="1"/>
    </cacheField>
    <cacheField name="_x000a_Dato for avsluttet tjeneste (DD.MM.ÅÅÅÅ)" numFmtId="14">
      <sharedItems containsNonDate="0" containsDate="1" containsString="0" containsBlank="1" minDate="2024-11-16T00:00:00" maxDate="2025-11-27T00:00:00"/>
    </cacheField>
    <cacheField name="Antall måneder med utstyr" numFmtId="1">
      <sharedItems containsMixedTypes="1" containsNumber="1" minValue="4" maxValue="55.233333333333334"/>
    </cacheField>
    <cacheField name="Estimert gevinst per bruker" numFmtId="167">
      <sharedItems containsSemiMixedTypes="0" containsString="0" containsNumber="1" minValue="-60522.222222222219" maxValue="198162.5"/>
    </cacheField>
    <cacheField name="Total teknologikostnad per bruker" numFmtId="167">
      <sharedItems containsSemiMixedTypes="0" containsString="0" containsNumber="1" minValue="0" maxValue="23230"/>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OnLoad="1" refreshedBy="Nadia Ravlo" refreshedDate="46174.503567476851" createdVersion="8" refreshedVersion="8" minRefreshableVersion="3" recordCount="192" xr:uid="{78B7C918-CECC-4784-9987-9DF4F2650400}">
  <cacheSource type="worksheet">
    <worksheetSource ref="C8:Q3039" sheet="04 Brukerregistrering"/>
  </cacheSource>
  <cacheFields count="15">
    <cacheField name="Brukerens _x000a_ID-nr i fagsystem" numFmtId="0">
      <sharedItems containsString="0" containsBlank="1" containsNumber="1" containsInteger="1" minValue="100001" maxValue="100012"/>
    </cacheField>
    <cacheField name="Sted" numFmtId="0">
      <sharedItems containsBlank="1" count="9">
        <s v="Midtbyen"/>
        <s v="Byåsen"/>
        <s v="Leangen"/>
        <s v="Ila"/>
        <m/>
        <s v="IlaMidtbyen" u="1"/>
        <s v="Rosenborg" u="1"/>
        <s v="Solsiden" u="1"/>
        <s v="Testby" u="1"/>
      </sharedItems>
    </cacheField>
    <cacheField name="Kjønn" numFmtId="0">
      <sharedItems containsBlank="1"/>
    </cacheField>
    <cacheField name="Fødselsår_x000a_(ÅÅÅÅ)" numFmtId="0">
      <sharedItems containsString="0" containsBlank="1" containsNumber="1" containsInteger="1" minValue="1933" maxValue="2001"/>
    </cacheField>
    <cacheField name="Dato for tildeling av tjeneste (DD.MM.ÅÅÅÅ)" numFmtId="14">
      <sharedItems containsNonDate="0" containsDate="1" containsString="0" containsBlank="1" minDate="2021-11-13T00:00:00" maxDate="2024-09-17T00:00:00"/>
    </cacheField>
    <cacheField name="Reisetid i minutter (tur/retur)" numFmtId="0">
      <sharedItems containsString="0" containsBlank="1" containsNumber="1" containsInteger="1" minValue="5" maxValue="40"/>
    </cacheField>
    <cacheField name="Diagnose(r)" numFmtId="0">
      <sharedItems containsBlank="1"/>
    </cacheField>
    <cacheField name="Tildelt teknologi_x000a_(1)" numFmtId="0">
      <sharedItems containsBlank="1"/>
    </cacheField>
    <cacheField name="Tidelt teknologi_x000a_ (2)" numFmtId="0">
      <sharedItems containsBlank="1"/>
    </cacheField>
    <cacheField name="Tidelt teknologi_x000a_ (3)" numFmtId="0">
      <sharedItems containsBlank="1"/>
    </cacheField>
    <cacheField name="Tidelt teknologi_x000a_ (4)" numFmtId="0">
      <sharedItems containsNonDate="0" containsString="0" containsBlank="1"/>
    </cacheField>
    <cacheField name="Tidelt teknologi_x000a_ (5)" numFmtId="0">
      <sharedItems containsNonDate="0" containsString="0" containsBlank="1"/>
    </cacheField>
    <cacheField name="_x000a_Dato for avsluttet tjeneste (DD.MM.ÅÅÅÅ)" numFmtId="14">
      <sharedItems containsNonDate="0" containsDate="1" containsString="0" containsBlank="1" minDate="2024-11-16T00:00:00" maxDate="2025-11-27T00:00:00"/>
    </cacheField>
    <cacheField name="Antall måneder med utstyr" numFmtId="1">
      <sharedItems containsBlank="1" containsMixedTypes="1" containsNumber="1" minValue="4" maxValue="55.366666666666667"/>
    </cacheField>
    <cacheField name="Total teknologikostnad per bruker" numFmtId="0">
      <sharedItems containsString="0" containsBlank="1" containsNumber="1" minValue="0" maxValue="23306.666666666664"/>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0"/>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1">
  <r>
    <n v="100001"/>
    <s v="Midtbyen"/>
    <x v="0"/>
    <n v="1937"/>
    <d v="2023-02-01T00:00:00"/>
    <n v="18"/>
    <s v="Diabetes"/>
    <s v="Termometer"/>
    <s v="Blodtrykksapparat"/>
    <s v="Nettbrett"/>
    <m/>
    <m/>
    <m/>
    <n v="40.4"/>
    <n v="-4705"/>
    <n v="23230"/>
  </r>
  <r>
    <n v="100002"/>
    <s v="IlaMidtbyen"/>
    <x v="1"/>
    <n v="1998"/>
    <d v="2024-07-11T00:00:00"/>
    <n v="20"/>
    <s v="Annet"/>
    <s v="Vekt"/>
    <m/>
    <m/>
    <m/>
    <m/>
    <d v="2024-11-16T00:00:00"/>
    <n v="4"/>
    <n v="23683.333333333332"/>
    <n v="41.666666666666664"/>
  </r>
  <r>
    <n v="100003"/>
    <s v="Byåsen"/>
    <x v="1"/>
    <n v="2001"/>
    <d v="2024-07-03T00:00:00"/>
    <n v="20"/>
    <s v="Annet"/>
    <s v="Nettbrett"/>
    <m/>
    <m/>
    <m/>
    <m/>
    <d v="2025-11-26T00:00:00"/>
    <n v="16"/>
    <n v="42204.166666666664"/>
    <n v="3733.333333333333"/>
  </r>
  <r>
    <n v="100004"/>
    <s v="Midtbyen"/>
    <x v="1"/>
    <n v="1945"/>
    <d v="2024-08-01T00:00:00"/>
    <n v="5"/>
    <s v="KOLS"/>
    <s v="Blodsukkerapparat"/>
    <s v="Nettbrett"/>
    <s v="Pulsoksymeter"/>
    <m/>
    <m/>
    <m/>
    <n v="22.166666666666668"/>
    <n v="-6095.833333333333"/>
    <n v="6095.833333333333"/>
  </r>
  <r>
    <n v="100005"/>
    <s v="Leangen"/>
    <x v="2"/>
    <n v="1951"/>
    <d v="2024-09-16T00:00:00"/>
    <n v="30"/>
    <s v="KOLS"/>
    <s v="Månedlig lisens"/>
    <s v="Pulsoksymeter"/>
    <s v="Termometer"/>
    <m/>
    <m/>
    <m/>
    <n v="20.633333333333333"/>
    <n v="-1031.6666666666667"/>
    <n v="1031.6666666666667"/>
  </r>
  <r>
    <n v="100006"/>
    <s v="Byåsen"/>
    <x v="1"/>
    <n v="1948"/>
    <d v="2024-09-09T00:00:00"/>
    <n v="30"/>
    <s v="KOLS"/>
    <s v="Pulsoksymeter"/>
    <s v="Pulsoksymeter"/>
    <m/>
    <m/>
    <m/>
    <m/>
    <n v="20.866666666666667"/>
    <n v="71583.888888888891"/>
    <n v="1391.1111111111113"/>
  </r>
  <r>
    <n v="100007"/>
    <s v="Midtbyen"/>
    <x v="2"/>
    <n v="1942"/>
    <d v="2023-08-26T00:00:00"/>
    <n v="10"/>
    <s v="KOLS"/>
    <s v="Termometer"/>
    <s v="Pulsoksymeter"/>
    <m/>
    <m/>
    <m/>
    <m/>
    <n v="33.533333333333331"/>
    <n v="51273.333333333336"/>
    <n v="1676.6666666666667"/>
  </r>
  <r>
    <n v="100008"/>
    <s v="Midtbyen"/>
    <x v="1"/>
    <n v="1944"/>
    <d v="2021-11-13T00:00:00"/>
    <n v="35"/>
    <s v="KOLS"/>
    <s v="Nettbrett"/>
    <s v="Pulsoksymeter"/>
    <m/>
    <m/>
    <m/>
    <m/>
    <n v="55.233333333333334"/>
    <n v="45771.111111111109"/>
    <n v="14728.888888888889"/>
  </r>
  <r>
    <n v="100009"/>
    <s v="Midtbyen"/>
    <x v="0"/>
    <n v="1965"/>
    <d v="2022-03-10T00:00:00"/>
    <n v="40"/>
    <s v="Diabetes"/>
    <s v="Insulinmål"/>
    <s v="Insulinmåler"/>
    <s v="Vekt"/>
    <m/>
    <m/>
    <m/>
    <n v="51.333333333333336"/>
    <n v="-15748.611111111113"/>
    <n v="21923.611111111113"/>
  </r>
  <r>
    <n v="100010"/>
    <s v="Byåsen"/>
    <x v="2"/>
    <n v="1933"/>
    <d v="2022-04-07T00:00:00"/>
    <n v="10"/>
    <s v="Hjertesvikt"/>
    <s v="Vekt"/>
    <s v="Vekt"/>
    <m/>
    <m/>
    <m/>
    <m/>
    <n v="50.4"/>
    <n v="85125"/>
    <n v="1050"/>
  </r>
  <r>
    <n v="100011"/>
    <s v="Leangen"/>
    <x v="1"/>
    <n v="1977"/>
    <d v="2022-04-29T00:00:00"/>
    <n v="10"/>
    <s v="KOLS"/>
    <s v="Blodtrykksapparat"/>
    <s v="Pulsoksymeter"/>
    <m/>
    <m/>
    <m/>
    <m/>
    <n v="49.666666666666664"/>
    <n v="-60522.222222222219"/>
    <n v="17797.222222222223"/>
  </r>
  <r>
    <n v="100012"/>
    <s v="Ila"/>
    <x v="1"/>
    <n v="1954"/>
    <d v="2022-05-02T00:00:00"/>
    <n v="40"/>
    <s v="Ernæring"/>
    <s v="Blodsukkerapparat"/>
    <s v="Vekt"/>
    <m/>
    <m/>
    <m/>
    <d v="2025-04-12T00:00:00"/>
    <n v="35"/>
    <n v="-6731.25"/>
    <n v="656.25"/>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198162.5"/>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r>
    <m/>
    <m/>
    <x v="3"/>
    <m/>
    <m/>
    <m/>
    <m/>
    <m/>
    <m/>
    <m/>
    <m/>
    <m/>
    <m/>
    <s v=""/>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56163B9-1E67-43A8-B453-DF33B9BDCBAC}" name="PivotTable1"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17">
  <location ref="A35:B42" firstHeaderRow="1" firstDataRow="1" firstDataCol="1"/>
  <pivotFields count="16">
    <pivotField showAll="0"/>
    <pivotField showAll="0"/>
    <pivotField showAll="0"/>
    <pivotField showAll="0"/>
    <pivotField showAll="0"/>
    <pivotField showAll="0"/>
    <pivotField axis="axisRow" dataField="1" showAll="0">
      <items count="7">
        <item x="1"/>
        <item x="0"/>
        <item x="4"/>
        <item x="3"/>
        <item x="2"/>
        <item x="5"/>
        <item t="default"/>
      </items>
    </pivotField>
    <pivotField showAll="0"/>
    <pivotField showAll="0"/>
    <pivotField showAll="0"/>
    <pivotField showAll="0"/>
    <pivotField showAll="0"/>
    <pivotField showAll="0"/>
    <pivotField showAll="0"/>
    <pivotField showAll="0"/>
    <pivotField showAll="0"/>
  </pivotFields>
  <rowFields count="1">
    <field x="6"/>
  </rowFields>
  <rowItems count="7">
    <i>
      <x/>
    </i>
    <i>
      <x v="1"/>
    </i>
    <i>
      <x v="2"/>
    </i>
    <i>
      <x v="3"/>
    </i>
    <i>
      <x v="4"/>
    </i>
    <i>
      <x v="5"/>
    </i>
    <i t="grand">
      <x/>
    </i>
  </rowItems>
  <colItems count="1">
    <i/>
  </colItems>
  <dataFields count="1">
    <dataField name="Count of Diagnose(r)" fld="6" subtotal="count" baseField="0" baseItem="0"/>
  </dataFields>
  <chartFormats count="14">
    <chartFormat chart="1" format="0" series="1">
      <pivotArea type="data" outline="0" fieldPosition="0">
        <references count="1">
          <reference field="4294967294" count="1" selected="0">
            <x v="0"/>
          </reference>
        </references>
      </pivotArea>
    </chartFormat>
    <chartFormat chart="1" format="13">
      <pivotArea type="data" outline="0" fieldPosition="0">
        <references count="2">
          <reference field="4294967294" count="1" selected="0">
            <x v="0"/>
          </reference>
          <reference field="6" count="1" selected="0">
            <x v="0"/>
          </reference>
        </references>
      </pivotArea>
    </chartFormat>
    <chartFormat chart="1" format="14">
      <pivotArea type="data" outline="0" fieldPosition="0">
        <references count="2">
          <reference field="4294967294" count="1" selected="0">
            <x v="0"/>
          </reference>
          <reference field="6" count="1" selected="0">
            <x v="1"/>
          </reference>
        </references>
      </pivotArea>
    </chartFormat>
    <chartFormat chart="1" format="15">
      <pivotArea type="data" outline="0" fieldPosition="0">
        <references count="2">
          <reference field="4294967294" count="1" selected="0">
            <x v="0"/>
          </reference>
          <reference field="6" count="1" selected="0">
            <x v="2"/>
          </reference>
        </references>
      </pivotArea>
    </chartFormat>
    <chartFormat chart="1" format="16">
      <pivotArea type="data" outline="0" fieldPosition="0">
        <references count="2">
          <reference field="4294967294" count="1" selected="0">
            <x v="0"/>
          </reference>
          <reference field="6" count="1" selected="0">
            <x v="3"/>
          </reference>
        </references>
      </pivotArea>
    </chartFormat>
    <chartFormat chart="1" format="17">
      <pivotArea type="data" outline="0" fieldPosition="0">
        <references count="2">
          <reference field="4294967294" count="1" selected="0">
            <x v="0"/>
          </reference>
          <reference field="6" count="1" selected="0">
            <x v="4"/>
          </reference>
        </references>
      </pivotArea>
    </chartFormat>
    <chartFormat chart="1" format="18">
      <pivotArea type="data" outline="0" fieldPosition="0">
        <references count="2">
          <reference field="4294967294" count="1" selected="0">
            <x v="0"/>
          </reference>
          <reference field="6" count="1" selected="0">
            <x v="5"/>
          </reference>
        </references>
      </pivotArea>
    </chartFormat>
    <chartFormat chart="16" format="40" series="1">
      <pivotArea type="data" outline="0" fieldPosition="0">
        <references count="1">
          <reference field="4294967294" count="1" selected="0">
            <x v="0"/>
          </reference>
        </references>
      </pivotArea>
    </chartFormat>
    <chartFormat chart="16" format="41">
      <pivotArea type="data" outline="0" fieldPosition="0">
        <references count="2">
          <reference field="4294967294" count="1" selected="0">
            <x v="0"/>
          </reference>
          <reference field="6" count="1" selected="0">
            <x v="0"/>
          </reference>
        </references>
      </pivotArea>
    </chartFormat>
    <chartFormat chart="16" format="42">
      <pivotArea type="data" outline="0" fieldPosition="0">
        <references count="2">
          <reference field="4294967294" count="1" selected="0">
            <x v="0"/>
          </reference>
          <reference field="6" count="1" selected="0">
            <x v="1"/>
          </reference>
        </references>
      </pivotArea>
    </chartFormat>
    <chartFormat chart="16" format="43">
      <pivotArea type="data" outline="0" fieldPosition="0">
        <references count="2">
          <reference field="4294967294" count="1" selected="0">
            <x v="0"/>
          </reference>
          <reference field="6" count="1" selected="0">
            <x v="2"/>
          </reference>
        </references>
      </pivotArea>
    </chartFormat>
    <chartFormat chart="16" format="44">
      <pivotArea type="data" outline="0" fieldPosition="0">
        <references count="2">
          <reference field="4294967294" count="1" selected="0">
            <x v="0"/>
          </reference>
          <reference field="6" count="1" selected="0">
            <x v="3"/>
          </reference>
        </references>
      </pivotArea>
    </chartFormat>
    <chartFormat chart="16" format="45">
      <pivotArea type="data" outline="0" fieldPosition="0">
        <references count="2">
          <reference field="4294967294" count="1" selected="0">
            <x v="0"/>
          </reference>
          <reference field="6" count="1" selected="0">
            <x v="4"/>
          </reference>
        </references>
      </pivotArea>
    </chartFormat>
    <chartFormat chart="16" format="46">
      <pivotArea type="data" outline="0" fieldPosition="0">
        <references count="2">
          <reference field="4294967294" count="1" selected="0">
            <x v="0"/>
          </reference>
          <reference field="6" count="1" selected="0">
            <x v="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27BE65F4-9977-49F0-A114-8BB99C1BFBF8}" name="PivotTable4"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102">
  <location ref="A17:B22" firstHeaderRow="1" firstDataRow="1" firstDataCol="1"/>
  <pivotFields count="16">
    <pivotField dataField="1" showAll="0"/>
    <pivotField showAll="0"/>
    <pivotField axis="axisRow" showAll="0">
      <items count="5">
        <item x="0"/>
        <item x="1"/>
        <item x="3"/>
        <item x="2"/>
        <item t="default"/>
      </items>
    </pivotField>
    <pivotField showAll="0"/>
    <pivotField showAll="0"/>
    <pivotField showAll="0"/>
    <pivotField showAll="0"/>
    <pivotField showAll="0"/>
    <pivotField showAll="0"/>
    <pivotField showAll="0"/>
    <pivotField showAll="0"/>
    <pivotField showAll="0"/>
    <pivotField showAll="0"/>
    <pivotField showAll="0"/>
    <pivotField numFmtId="167" showAll="0"/>
    <pivotField numFmtId="167" showAll="0"/>
  </pivotFields>
  <rowFields count="1">
    <field x="2"/>
  </rowFields>
  <rowItems count="5">
    <i>
      <x/>
    </i>
    <i>
      <x v="1"/>
    </i>
    <i>
      <x v="2"/>
    </i>
    <i>
      <x v="3"/>
    </i>
    <i t="grand">
      <x/>
    </i>
  </rowItems>
  <colItems count="1">
    <i/>
  </colItems>
  <dataFields count="1">
    <dataField name="Count of Brukerens " fld="0" subtotal="count" baseField="1" baseItem="0"/>
  </dataFields>
  <chartFormats count="23">
    <chartFormat chart="11" format="5" series="1">
      <pivotArea type="data" outline="0" fieldPosition="0">
        <references count="1">
          <reference field="4294967294" count="1" selected="0">
            <x v="0"/>
          </reference>
        </references>
      </pivotArea>
    </chartFormat>
    <chartFormat chart="7" format="5" series="1">
      <pivotArea type="data" outline="0" fieldPosition="0">
        <references count="1">
          <reference field="4294967294" count="1" selected="0">
            <x v="0"/>
          </reference>
        </references>
      </pivotArea>
    </chartFormat>
    <chartFormat chart="0" format="5" series="1">
      <pivotArea type="data" outline="0" fieldPosition="0">
        <references count="1">
          <reference field="4294967294" count="1" selected="0">
            <x v="0"/>
          </reference>
        </references>
      </pivotArea>
    </chartFormat>
    <chartFormat chart="18" format="30" series="1">
      <pivotArea type="data" outline="0" fieldPosition="0">
        <references count="1">
          <reference field="4294967294" count="1" selected="0">
            <x v="0"/>
          </reference>
        </references>
      </pivotArea>
    </chartFormat>
    <chartFormat chart="23" format="24" series="1">
      <pivotArea type="data" outline="0" fieldPosition="0">
        <references count="1">
          <reference field="4294967294" count="1" selected="0">
            <x v="0"/>
          </reference>
        </references>
      </pivotArea>
    </chartFormat>
    <chartFormat chart="25" format="42" series="1">
      <pivotArea type="data" outline="0" fieldPosition="0">
        <references count="1">
          <reference field="4294967294" count="1" selected="0">
            <x v="0"/>
          </reference>
        </references>
      </pivotArea>
    </chartFormat>
    <chartFormat chart="27" format="48" series="1">
      <pivotArea type="data" outline="0" fieldPosition="0">
        <references count="1">
          <reference field="4294967294" count="1" selected="0">
            <x v="0"/>
          </reference>
        </references>
      </pivotArea>
    </chartFormat>
    <chartFormat chart="28" format="54" series="1">
      <pivotArea type="data" outline="0" fieldPosition="0">
        <references count="1">
          <reference field="4294967294" count="1" selected="0">
            <x v="0"/>
          </reference>
        </references>
      </pivotArea>
    </chartFormat>
    <chartFormat chart="33" format="42" series="1">
      <pivotArea type="data" outline="0" fieldPosition="0">
        <references count="1">
          <reference field="4294967294" count="1" selected="0">
            <x v="0"/>
          </reference>
        </references>
      </pivotArea>
    </chartFormat>
    <chartFormat chart="35" format="0" series="1">
      <pivotArea type="data" outline="0" fieldPosition="0">
        <references count="1">
          <reference field="4294967294" count="1" selected="0">
            <x v="0"/>
          </reference>
        </references>
      </pivotArea>
    </chartFormat>
    <chartFormat chart="38" format="17" series="1">
      <pivotArea type="data" outline="0" fieldPosition="0">
        <references count="1">
          <reference field="4294967294" count="1" selected="0">
            <x v="0"/>
          </reference>
        </references>
      </pivotArea>
    </chartFormat>
    <chartFormat chart="88" format="21" series="1">
      <pivotArea type="data" outline="0" fieldPosition="0">
        <references count="1">
          <reference field="4294967294" count="1" selected="0">
            <x v="0"/>
          </reference>
        </references>
      </pivotArea>
    </chartFormat>
    <chartFormat chart="89" format="25" series="1">
      <pivotArea type="data" outline="0" fieldPosition="0">
        <references count="1">
          <reference field="4294967294" count="1" selected="0">
            <x v="0"/>
          </reference>
        </references>
      </pivotArea>
    </chartFormat>
    <chartFormat chart="92" format="0" series="1">
      <pivotArea type="data" outline="0" fieldPosition="0">
        <references count="1">
          <reference field="4294967294" count="1" selected="0">
            <x v="0"/>
          </reference>
        </references>
      </pivotArea>
    </chartFormat>
    <chartFormat chart="92" format="1">
      <pivotArea type="data" outline="0" fieldPosition="0">
        <references count="2">
          <reference field="4294967294" count="1" selected="0">
            <x v="0"/>
          </reference>
          <reference field="2" count="1" selected="0">
            <x v="0"/>
          </reference>
        </references>
      </pivotArea>
    </chartFormat>
    <chartFormat chart="92" format="2">
      <pivotArea type="data" outline="0" fieldPosition="0">
        <references count="2">
          <reference field="4294967294" count="1" selected="0">
            <x v="0"/>
          </reference>
          <reference field="2" count="1" selected="0">
            <x v="1"/>
          </reference>
        </references>
      </pivotArea>
    </chartFormat>
    <chartFormat chart="92" format="3">
      <pivotArea type="data" outline="0" fieldPosition="0">
        <references count="2">
          <reference field="4294967294" count="1" selected="0">
            <x v="0"/>
          </reference>
          <reference field="2" count="1" selected="0">
            <x v="2"/>
          </reference>
        </references>
      </pivotArea>
    </chartFormat>
    <chartFormat chart="92" format="4">
      <pivotArea type="data" outline="0" fieldPosition="0">
        <references count="2">
          <reference field="4294967294" count="1" selected="0">
            <x v="0"/>
          </reference>
          <reference field="2" count="1" selected="0">
            <x v="3"/>
          </reference>
        </references>
      </pivotArea>
    </chartFormat>
    <chartFormat chart="101" format="16" series="1">
      <pivotArea type="data" outline="0" fieldPosition="0">
        <references count="1">
          <reference field="4294967294" count="1" selected="0">
            <x v="0"/>
          </reference>
        </references>
      </pivotArea>
    </chartFormat>
    <chartFormat chart="101" format="17">
      <pivotArea type="data" outline="0" fieldPosition="0">
        <references count="2">
          <reference field="4294967294" count="1" selected="0">
            <x v="0"/>
          </reference>
          <reference field="2" count="1" selected="0">
            <x v="0"/>
          </reference>
        </references>
      </pivotArea>
    </chartFormat>
    <chartFormat chart="101" format="18">
      <pivotArea type="data" outline="0" fieldPosition="0">
        <references count="2">
          <reference field="4294967294" count="1" selected="0">
            <x v="0"/>
          </reference>
          <reference field="2" count="1" selected="0">
            <x v="1"/>
          </reference>
        </references>
      </pivotArea>
    </chartFormat>
    <chartFormat chart="101" format="19">
      <pivotArea type="data" outline="0" fieldPosition="0">
        <references count="2">
          <reference field="4294967294" count="1" selected="0">
            <x v="0"/>
          </reference>
          <reference field="2" count="1" selected="0">
            <x v="2"/>
          </reference>
        </references>
      </pivotArea>
    </chartFormat>
    <chartFormat chart="101" format="20">
      <pivotArea type="data" outline="0" fieldPosition="0">
        <references count="2">
          <reference field="4294967294" count="1" selected="0">
            <x v="0"/>
          </reference>
          <reference field="2"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1875887E-6D21-49E0-B372-79EA1529C9F6}" name="Pivottabell brukerregistrering" cacheId="6" applyNumberFormats="0" applyBorderFormats="0" applyFontFormats="0" applyPatternFormats="0" applyAlignmentFormats="0" applyWidthHeightFormats="1" dataCaption="Values" updatedVersion="8" minRefreshableVersion="3" enableDrill="0" useAutoFormatting="1" itemPrintTitles="1" createdVersion="8" indent="0" outline="1" outlineData="1" multipleFieldFilters="0" chartFormat="94">
  <location ref="A7:B13" firstHeaderRow="1" firstDataRow="1" firstDataCol="1"/>
  <pivotFields count="15">
    <pivotField dataField="1" showAll="0"/>
    <pivotField axis="axisRow" showAll="0">
      <items count="10">
        <item x="1"/>
        <item x="3"/>
        <item x="2"/>
        <item x="0"/>
        <item x="4"/>
        <item m="1" x="7"/>
        <item m="1" x="8"/>
        <item m="1" x="6"/>
        <item m="1"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numFmtId="167" showAll="0"/>
  </pivotFields>
  <rowFields count="1">
    <field x="1"/>
  </rowFields>
  <rowItems count="6">
    <i>
      <x/>
    </i>
    <i>
      <x v="1"/>
    </i>
    <i>
      <x v="2"/>
    </i>
    <i>
      <x v="3"/>
    </i>
    <i>
      <x v="4"/>
    </i>
    <i t="grand">
      <x/>
    </i>
  </rowItems>
  <colItems count="1">
    <i/>
  </colItems>
  <dataFields count="1">
    <dataField name="Count of Brukerens " fld="0" subtotal="count" baseField="1" baseItem="0"/>
  </dataFields>
  <chartFormats count="78">
    <chartFormat chart="0" format="0" series="1">
      <pivotArea type="data" outline="0" fieldPosition="0">
        <references count="2">
          <reference field="4294967294" count="1" selected="0">
            <x v="0"/>
          </reference>
          <reference field="1" count="1" selected="0">
            <x v="0"/>
          </reference>
        </references>
      </pivotArea>
    </chartFormat>
    <chartFormat chart="0" format="1" series="1">
      <pivotArea type="data" outline="0" fieldPosition="0">
        <references count="2">
          <reference field="4294967294" count="1" selected="0">
            <x v="0"/>
          </reference>
          <reference field="1" count="1" selected="0">
            <x v="1"/>
          </reference>
        </references>
      </pivotArea>
    </chartFormat>
    <chartFormat chart="0" format="2" series="1">
      <pivotArea type="data" outline="0" fieldPosition="0">
        <references count="2">
          <reference field="4294967294" count="1" selected="0">
            <x v="0"/>
          </reference>
          <reference field="1" count="1" selected="0">
            <x v="2"/>
          </reference>
        </references>
      </pivotArea>
    </chartFormat>
    <chartFormat chart="0" format="3" series="1">
      <pivotArea type="data" outline="0" fieldPosition="0">
        <references count="2">
          <reference field="4294967294" count="1" selected="0">
            <x v="0"/>
          </reference>
          <reference field="1" count="1" selected="0">
            <x v="3"/>
          </reference>
        </references>
      </pivotArea>
    </chartFormat>
    <chartFormat chart="0" format="4" series="1">
      <pivotArea type="data" outline="0" fieldPosition="0">
        <references count="2">
          <reference field="4294967294" count="1" selected="0">
            <x v="0"/>
          </reference>
          <reference field="1" count="1" selected="0">
            <x v="4"/>
          </reference>
        </references>
      </pivotArea>
    </chartFormat>
    <chartFormat chart="7" format="0" series="1">
      <pivotArea type="data" outline="0" fieldPosition="0">
        <references count="2">
          <reference field="4294967294" count="1" selected="0">
            <x v="0"/>
          </reference>
          <reference field="1" count="1" selected="0">
            <x v="0"/>
          </reference>
        </references>
      </pivotArea>
    </chartFormat>
    <chartFormat chart="7" format="1" series="1">
      <pivotArea type="data" outline="0" fieldPosition="0">
        <references count="2">
          <reference field="4294967294" count="1" selected="0">
            <x v="0"/>
          </reference>
          <reference field="1" count="1" selected="0">
            <x v="1"/>
          </reference>
        </references>
      </pivotArea>
    </chartFormat>
    <chartFormat chart="7" format="2" series="1">
      <pivotArea type="data" outline="0" fieldPosition="0">
        <references count="2">
          <reference field="4294967294" count="1" selected="0">
            <x v="0"/>
          </reference>
          <reference field="1" count="1" selected="0">
            <x v="2"/>
          </reference>
        </references>
      </pivotArea>
    </chartFormat>
    <chartFormat chart="7" format="3" series="1">
      <pivotArea type="data" outline="0" fieldPosition="0">
        <references count="2">
          <reference field="4294967294" count="1" selected="0">
            <x v="0"/>
          </reference>
          <reference field="1" count="1" selected="0">
            <x v="3"/>
          </reference>
        </references>
      </pivotArea>
    </chartFormat>
    <chartFormat chart="7" format="4" series="1">
      <pivotArea type="data" outline="0" fieldPosition="0">
        <references count="2">
          <reference field="4294967294" count="1" selected="0">
            <x v="0"/>
          </reference>
          <reference field="1" count="1" selected="0">
            <x v="4"/>
          </reference>
        </references>
      </pivotArea>
    </chartFormat>
    <chartFormat chart="11" format="0" series="1">
      <pivotArea type="data" outline="0" fieldPosition="0">
        <references count="2">
          <reference field="4294967294" count="1" selected="0">
            <x v="0"/>
          </reference>
          <reference field="1" count="1" selected="0">
            <x v="0"/>
          </reference>
        </references>
      </pivotArea>
    </chartFormat>
    <chartFormat chart="11" format="1" series="1">
      <pivotArea type="data" outline="0" fieldPosition="0">
        <references count="2">
          <reference field="4294967294" count="1" selected="0">
            <x v="0"/>
          </reference>
          <reference field="1" count="1" selected="0">
            <x v="1"/>
          </reference>
        </references>
      </pivotArea>
    </chartFormat>
    <chartFormat chart="11" format="2" series="1">
      <pivotArea type="data" outline="0" fieldPosition="0">
        <references count="2">
          <reference field="4294967294" count="1" selected="0">
            <x v="0"/>
          </reference>
          <reference field="1" count="1" selected="0">
            <x v="2"/>
          </reference>
        </references>
      </pivotArea>
    </chartFormat>
    <chartFormat chart="11" format="3" series="1">
      <pivotArea type="data" outline="0" fieldPosition="0">
        <references count="2">
          <reference field="4294967294" count="1" selected="0">
            <x v="0"/>
          </reference>
          <reference field="1" count="1" selected="0">
            <x v="3"/>
          </reference>
        </references>
      </pivotArea>
    </chartFormat>
    <chartFormat chart="11" format="4" series="1">
      <pivotArea type="data" outline="0" fieldPosition="0">
        <references count="2">
          <reference field="4294967294" count="1" selected="0">
            <x v="0"/>
          </reference>
          <reference field="1" count="1" selected="0">
            <x v="4"/>
          </reference>
        </references>
      </pivotArea>
    </chartFormat>
    <chartFormat chart="11" format="5" series="1">
      <pivotArea type="data" outline="0" fieldPosition="0">
        <references count="1">
          <reference field="4294967294" count="1" selected="0">
            <x v="0"/>
          </reference>
        </references>
      </pivotArea>
    </chartFormat>
    <chartFormat chart="7" format="5" series="1">
      <pivotArea type="data" outline="0" fieldPosition="0">
        <references count="1">
          <reference field="4294967294" count="1" selected="0">
            <x v="0"/>
          </reference>
        </references>
      </pivotArea>
    </chartFormat>
    <chartFormat chart="0" format="5" series="1">
      <pivotArea type="data" outline="0" fieldPosition="0">
        <references count="1">
          <reference field="4294967294" count="1" selected="0">
            <x v="0"/>
          </reference>
        </references>
      </pivotArea>
    </chartFormat>
    <chartFormat chart="23" format="24" series="1">
      <pivotArea type="data" outline="0" fieldPosition="0">
        <references count="1">
          <reference field="4294967294" count="1" selected="0">
            <x v="0"/>
          </reference>
        </references>
      </pivotArea>
    </chartFormat>
    <chartFormat chart="23" format="25">
      <pivotArea type="data" outline="0" fieldPosition="0">
        <references count="2">
          <reference field="4294967294" count="1" selected="0">
            <x v="0"/>
          </reference>
          <reference field="1" count="1" selected="0">
            <x v="0"/>
          </reference>
        </references>
      </pivotArea>
    </chartFormat>
    <chartFormat chart="23" format="26">
      <pivotArea type="data" outline="0" fieldPosition="0">
        <references count="2">
          <reference field="4294967294" count="1" selected="0">
            <x v="0"/>
          </reference>
          <reference field="1" count="1" selected="0">
            <x v="1"/>
          </reference>
        </references>
      </pivotArea>
    </chartFormat>
    <chartFormat chart="23" format="27">
      <pivotArea type="data" outline="0" fieldPosition="0">
        <references count="2">
          <reference field="4294967294" count="1" selected="0">
            <x v="0"/>
          </reference>
          <reference field="1" count="1" selected="0">
            <x v="2"/>
          </reference>
        </references>
      </pivotArea>
    </chartFormat>
    <chartFormat chart="23" format="28">
      <pivotArea type="data" outline="0" fieldPosition="0">
        <references count="2">
          <reference field="4294967294" count="1" selected="0">
            <x v="0"/>
          </reference>
          <reference field="1" count="1" selected="0">
            <x v="3"/>
          </reference>
        </references>
      </pivotArea>
    </chartFormat>
    <chartFormat chart="23" format="29">
      <pivotArea type="data" outline="0" fieldPosition="0">
        <references count="2">
          <reference field="4294967294" count="1" selected="0">
            <x v="0"/>
          </reference>
          <reference field="1" count="1" selected="0">
            <x v="4"/>
          </reference>
        </references>
      </pivotArea>
    </chartFormat>
    <chartFormat chart="25" format="42" series="1">
      <pivotArea type="data" outline="0" fieldPosition="0">
        <references count="1">
          <reference field="4294967294" count="1" selected="0">
            <x v="0"/>
          </reference>
        </references>
      </pivotArea>
    </chartFormat>
    <chartFormat chart="25" format="43">
      <pivotArea type="data" outline="0" fieldPosition="0">
        <references count="2">
          <reference field="4294967294" count="1" selected="0">
            <x v="0"/>
          </reference>
          <reference field="1" count="1" selected="0">
            <x v="0"/>
          </reference>
        </references>
      </pivotArea>
    </chartFormat>
    <chartFormat chart="25" format="44">
      <pivotArea type="data" outline="0" fieldPosition="0">
        <references count="2">
          <reference field="4294967294" count="1" selected="0">
            <x v="0"/>
          </reference>
          <reference field="1" count="1" selected="0">
            <x v="1"/>
          </reference>
        </references>
      </pivotArea>
    </chartFormat>
    <chartFormat chart="25" format="45">
      <pivotArea type="data" outline="0" fieldPosition="0">
        <references count="2">
          <reference field="4294967294" count="1" selected="0">
            <x v="0"/>
          </reference>
          <reference field="1" count="1" selected="0">
            <x v="2"/>
          </reference>
        </references>
      </pivotArea>
    </chartFormat>
    <chartFormat chart="25" format="46">
      <pivotArea type="data" outline="0" fieldPosition="0">
        <references count="2">
          <reference field="4294967294" count="1" selected="0">
            <x v="0"/>
          </reference>
          <reference field="1" count="1" selected="0">
            <x v="3"/>
          </reference>
        </references>
      </pivotArea>
    </chartFormat>
    <chartFormat chart="25" format="47">
      <pivotArea type="data" outline="0" fieldPosition="0">
        <references count="2">
          <reference field="4294967294" count="1" selected="0">
            <x v="0"/>
          </reference>
          <reference field="1" count="1" selected="0">
            <x v="4"/>
          </reference>
        </references>
      </pivotArea>
    </chartFormat>
    <chartFormat chart="27" format="48" series="1">
      <pivotArea type="data" outline="0" fieldPosition="0">
        <references count="1">
          <reference field="4294967294" count="1" selected="0">
            <x v="0"/>
          </reference>
        </references>
      </pivotArea>
    </chartFormat>
    <chartFormat chart="27" format="49">
      <pivotArea type="data" outline="0" fieldPosition="0">
        <references count="2">
          <reference field="4294967294" count="1" selected="0">
            <x v="0"/>
          </reference>
          <reference field="1" count="1" selected="0">
            <x v="0"/>
          </reference>
        </references>
      </pivotArea>
    </chartFormat>
    <chartFormat chart="27" format="50">
      <pivotArea type="data" outline="0" fieldPosition="0">
        <references count="2">
          <reference field="4294967294" count="1" selected="0">
            <x v="0"/>
          </reference>
          <reference field="1" count="1" selected="0">
            <x v="1"/>
          </reference>
        </references>
      </pivotArea>
    </chartFormat>
    <chartFormat chart="27" format="51">
      <pivotArea type="data" outline="0" fieldPosition="0">
        <references count="2">
          <reference field="4294967294" count="1" selected="0">
            <x v="0"/>
          </reference>
          <reference field="1" count="1" selected="0">
            <x v="2"/>
          </reference>
        </references>
      </pivotArea>
    </chartFormat>
    <chartFormat chart="27" format="52">
      <pivotArea type="data" outline="0" fieldPosition="0">
        <references count="2">
          <reference field="4294967294" count="1" selected="0">
            <x v="0"/>
          </reference>
          <reference field="1" count="1" selected="0">
            <x v="3"/>
          </reference>
        </references>
      </pivotArea>
    </chartFormat>
    <chartFormat chart="27" format="53">
      <pivotArea type="data" outline="0" fieldPosition="0">
        <references count="2">
          <reference field="4294967294" count="1" selected="0">
            <x v="0"/>
          </reference>
          <reference field="1" count="1" selected="0">
            <x v="4"/>
          </reference>
        </references>
      </pivotArea>
    </chartFormat>
    <chartFormat chart="28" format="54" series="1">
      <pivotArea type="data" outline="0" fieldPosition="0">
        <references count="1">
          <reference field="4294967294" count="1" selected="0">
            <x v="0"/>
          </reference>
        </references>
      </pivotArea>
    </chartFormat>
    <chartFormat chart="28" format="55">
      <pivotArea type="data" outline="0" fieldPosition="0">
        <references count="2">
          <reference field="4294967294" count="1" selected="0">
            <x v="0"/>
          </reference>
          <reference field="1" count="1" selected="0">
            <x v="0"/>
          </reference>
        </references>
      </pivotArea>
    </chartFormat>
    <chartFormat chart="28" format="56">
      <pivotArea type="data" outline="0" fieldPosition="0">
        <references count="2">
          <reference field="4294967294" count="1" selected="0">
            <x v="0"/>
          </reference>
          <reference field="1" count="1" selected="0">
            <x v="1"/>
          </reference>
        </references>
      </pivotArea>
    </chartFormat>
    <chartFormat chart="28" format="57">
      <pivotArea type="data" outline="0" fieldPosition="0">
        <references count="2">
          <reference field="4294967294" count="1" selected="0">
            <x v="0"/>
          </reference>
          <reference field="1" count="1" selected="0">
            <x v="2"/>
          </reference>
        </references>
      </pivotArea>
    </chartFormat>
    <chartFormat chart="28" format="58">
      <pivotArea type="data" outline="0" fieldPosition="0">
        <references count="2">
          <reference field="4294967294" count="1" selected="0">
            <x v="0"/>
          </reference>
          <reference field="1" count="1" selected="0">
            <x v="3"/>
          </reference>
        </references>
      </pivotArea>
    </chartFormat>
    <chartFormat chart="28" format="59">
      <pivotArea type="data" outline="0" fieldPosition="0">
        <references count="2">
          <reference field="4294967294" count="1" selected="0">
            <x v="0"/>
          </reference>
          <reference field="1" count="1" selected="0">
            <x v="4"/>
          </reference>
        </references>
      </pivotArea>
    </chartFormat>
    <chartFormat chart="33" format="42" series="1">
      <pivotArea type="data" outline="0" fieldPosition="0">
        <references count="1">
          <reference field="4294967294" count="1" selected="0">
            <x v="0"/>
          </reference>
        </references>
      </pivotArea>
    </chartFormat>
    <chartFormat chart="33" format="43">
      <pivotArea type="data" outline="0" fieldPosition="0">
        <references count="2">
          <reference field="4294967294" count="1" selected="0">
            <x v="0"/>
          </reference>
          <reference field="1" count="1" selected="0">
            <x v="0"/>
          </reference>
        </references>
      </pivotArea>
    </chartFormat>
    <chartFormat chart="33" format="44">
      <pivotArea type="data" outline="0" fieldPosition="0">
        <references count="2">
          <reference field="4294967294" count="1" selected="0">
            <x v="0"/>
          </reference>
          <reference field="1" count="1" selected="0">
            <x v="1"/>
          </reference>
        </references>
      </pivotArea>
    </chartFormat>
    <chartFormat chart="33" format="45">
      <pivotArea type="data" outline="0" fieldPosition="0">
        <references count="2">
          <reference field="4294967294" count="1" selected="0">
            <x v="0"/>
          </reference>
          <reference field="1" count="1" selected="0">
            <x v="2"/>
          </reference>
        </references>
      </pivotArea>
    </chartFormat>
    <chartFormat chart="33" format="46">
      <pivotArea type="data" outline="0" fieldPosition="0">
        <references count="2">
          <reference field="4294967294" count="1" selected="0">
            <x v="0"/>
          </reference>
          <reference field="1" count="1" selected="0">
            <x v="3"/>
          </reference>
        </references>
      </pivotArea>
    </chartFormat>
    <chartFormat chart="33" format="47">
      <pivotArea type="data" outline="0" fieldPosition="0">
        <references count="2">
          <reference field="4294967294" count="1" selected="0">
            <x v="0"/>
          </reference>
          <reference field="1" count="1" selected="0">
            <x v="4"/>
          </reference>
        </references>
      </pivotArea>
    </chartFormat>
    <chartFormat chart="18" format="48" series="1">
      <pivotArea type="data" outline="0" fieldPosition="0">
        <references count="1">
          <reference field="4294967294" count="1" selected="0">
            <x v="0"/>
          </reference>
        </references>
      </pivotArea>
    </chartFormat>
    <chartFormat chart="18" format="49">
      <pivotArea type="data" outline="0" fieldPosition="0">
        <references count="2">
          <reference field="4294967294" count="1" selected="0">
            <x v="0"/>
          </reference>
          <reference field="1" count="1" selected="0">
            <x v="0"/>
          </reference>
        </references>
      </pivotArea>
    </chartFormat>
    <chartFormat chart="18" format="50">
      <pivotArea type="data" outline="0" fieldPosition="0">
        <references count="2">
          <reference field="4294967294" count="1" selected="0">
            <x v="0"/>
          </reference>
          <reference field="1" count="1" selected="0">
            <x v="1"/>
          </reference>
        </references>
      </pivotArea>
    </chartFormat>
    <chartFormat chart="18" format="51">
      <pivotArea type="data" outline="0" fieldPosition="0">
        <references count="2">
          <reference field="4294967294" count="1" selected="0">
            <x v="0"/>
          </reference>
          <reference field="1" count="1" selected="0">
            <x v="2"/>
          </reference>
        </references>
      </pivotArea>
    </chartFormat>
    <chartFormat chart="18" format="52">
      <pivotArea type="data" outline="0" fieldPosition="0">
        <references count="2">
          <reference field="4294967294" count="1" selected="0">
            <x v="0"/>
          </reference>
          <reference field="1" count="1" selected="0">
            <x v="3"/>
          </reference>
        </references>
      </pivotArea>
    </chartFormat>
    <chartFormat chart="18" format="53">
      <pivotArea type="data" outline="0" fieldPosition="0">
        <references count="2">
          <reference field="4294967294" count="1" selected="0">
            <x v="0"/>
          </reference>
          <reference field="1" count="1" selected="0">
            <x v="4"/>
          </reference>
        </references>
      </pivotArea>
    </chartFormat>
    <chartFormat chart="38" format="54" series="1">
      <pivotArea type="data" outline="0" fieldPosition="0">
        <references count="1">
          <reference field="4294967294" count="1" selected="0">
            <x v="0"/>
          </reference>
        </references>
      </pivotArea>
    </chartFormat>
    <chartFormat chart="38" format="55">
      <pivotArea type="data" outline="0" fieldPosition="0">
        <references count="2">
          <reference field="4294967294" count="1" selected="0">
            <x v="0"/>
          </reference>
          <reference field="1" count="1" selected="0">
            <x v="0"/>
          </reference>
        </references>
      </pivotArea>
    </chartFormat>
    <chartFormat chart="38" format="56">
      <pivotArea type="data" outline="0" fieldPosition="0">
        <references count="2">
          <reference field="4294967294" count="1" selected="0">
            <x v="0"/>
          </reference>
          <reference field="1" count="1" selected="0">
            <x v="1"/>
          </reference>
        </references>
      </pivotArea>
    </chartFormat>
    <chartFormat chart="38" format="57">
      <pivotArea type="data" outline="0" fieldPosition="0">
        <references count="2">
          <reference field="4294967294" count="1" selected="0">
            <x v="0"/>
          </reference>
          <reference field="1" count="1" selected="0">
            <x v="2"/>
          </reference>
        </references>
      </pivotArea>
    </chartFormat>
    <chartFormat chart="38" format="58">
      <pivotArea type="data" outline="0" fieldPosition="0">
        <references count="2">
          <reference field="4294967294" count="1" selected="0">
            <x v="0"/>
          </reference>
          <reference field="1" count="1" selected="0">
            <x v="3"/>
          </reference>
        </references>
      </pivotArea>
    </chartFormat>
    <chartFormat chart="38" format="59">
      <pivotArea type="data" outline="0" fieldPosition="0">
        <references count="2">
          <reference field="4294967294" count="1" selected="0">
            <x v="0"/>
          </reference>
          <reference field="1" count="1" selected="0">
            <x v="4"/>
          </reference>
        </references>
      </pivotArea>
    </chartFormat>
    <chartFormat chart="82" format="54" series="1">
      <pivotArea type="data" outline="0" fieldPosition="0">
        <references count="1">
          <reference field="4294967294" count="1" selected="0">
            <x v="0"/>
          </reference>
        </references>
      </pivotArea>
    </chartFormat>
    <chartFormat chart="82" format="55">
      <pivotArea type="data" outline="0" fieldPosition="0">
        <references count="2">
          <reference field="4294967294" count="1" selected="0">
            <x v="0"/>
          </reference>
          <reference field="1" count="1" selected="0">
            <x v="0"/>
          </reference>
        </references>
      </pivotArea>
    </chartFormat>
    <chartFormat chart="82" format="56">
      <pivotArea type="data" outline="0" fieldPosition="0">
        <references count="2">
          <reference field="4294967294" count="1" selected="0">
            <x v="0"/>
          </reference>
          <reference field="1" count="1" selected="0">
            <x v="1"/>
          </reference>
        </references>
      </pivotArea>
    </chartFormat>
    <chartFormat chart="82" format="57">
      <pivotArea type="data" outline="0" fieldPosition="0">
        <references count="2">
          <reference field="4294967294" count="1" selected="0">
            <x v="0"/>
          </reference>
          <reference field="1" count="1" selected="0">
            <x v="2"/>
          </reference>
        </references>
      </pivotArea>
    </chartFormat>
    <chartFormat chart="82" format="58">
      <pivotArea type="data" outline="0" fieldPosition="0">
        <references count="2">
          <reference field="4294967294" count="1" selected="0">
            <x v="0"/>
          </reference>
          <reference field="1" count="1" selected="0">
            <x v="3"/>
          </reference>
        </references>
      </pivotArea>
    </chartFormat>
    <chartFormat chart="82" format="59">
      <pivotArea type="data" outline="0" fieldPosition="0">
        <references count="2">
          <reference field="4294967294" count="1" selected="0">
            <x v="0"/>
          </reference>
          <reference field="1" count="1" selected="0">
            <x v="4"/>
          </reference>
        </references>
      </pivotArea>
    </chartFormat>
    <chartFormat chart="84" format="0" series="1">
      <pivotArea type="data" outline="0" fieldPosition="0">
        <references count="1">
          <reference field="4294967294" count="1" selected="0">
            <x v="0"/>
          </reference>
        </references>
      </pivotArea>
    </chartFormat>
    <chartFormat chart="84" format="1">
      <pivotArea type="data" outline="0" fieldPosition="0">
        <references count="2">
          <reference field="4294967294" count="1" selected="0">
            <x v="0"/>
          </reference>
          <reference field="1" count="1" selected="0">
            <x v="0"/>
          </reference>
        </references>
      </pivotArea>
    </chartFormat>
    <chartFormat chart="84" format="2">
      <pivotArea type="data" outline="0" fieldPosition="0">
        <references count="2">
          <reference field="4294967294" count="1" selected="0">
            <x v="0"/>
          </reference>
          <reference field="1" count="1" selected="0">
            <x v="1"/>
          </reference>
        </references>
      </pivotArea>
    </chartFormat>
    <chartFormat chart="84" format="3">
      <pivotArea type="data" outline="0" fieldPosition="0">
        <references count="2">
          <reference field="4294967294" count="1" selected="0">
            <x v="0"/>
          </reference>
          <reference field="1" count="1" selected="0">
            <x v="2"/>
          </reference>
        </references>
      </pivotArea>
    </chartFormat>
    <chartFormat chart="84" format="4">
      <pivotArea type="data" outline="0" fieldPosition="0">
        <references count="2">
          <reference field="4294967294" count="1" selected="0">
            <x v="0"/>
          </reference>
          <reference field="1" count="1" selected="0">
            <x v="3"/>
          </reference>
        </references>
      </pivotArea>
    </chartFormat>
    <chartFormat chart="84" format="5">
      <pivotArea type="data" outline="0" fieldPosition="0">
        <references count="2">
          <reference field="4294967294" count="1" selected="0">
            <x v="0"/>
          </reference>
          <reference field="1" count="1" selected="0">
            <x v="4"/>
          </reference>
        </references>
      </pivotArea>
    </chartFormat>
    <chartFormat chart="93" format="19" series="1">
      <pivotArea type="data" outline="0" fieldPosition="0">
        <references count="1">
          <reference field="4294967294" count="1" selected="0">
            <x v="0"/>
          </reference>
        </references>
      </pivotArea>
    </chartFormat>
    <chartFormat chart="93" format="20">
      <pivotArea type="data" outline="0" fieldPosition="0">
        <references count="2">
          <reference field="4294967294" count="1" selected="0">
            <x v="0"/>
          </reference>
          <reference field="1" count="1" selected="0">
            <x v="0"/>
          </reference>
        </references>
      </pivotArea>
    </chartFormat>
    <chartFormat chart="93" format="21">
      <pivotArea type="data" outline="0" fieldPosition="0">
        <references count="2">
          <reference field="4294967294" count="1" selected="0">
            <x v="0"/>
          </reference>
          <reference field="1" count="1" selected="0">
            <x v="1"/>
          </reference>
        </references>
      </pivotArea>
    </chartFormat>
    <chartFormat chart="93" format="22">
      <pivotArea type="data" outline="0" fieldPosition="0">
        <references count="2">
          <reference field="4294967294" count="1" selected="0">
            <x v="0"/>
          </reference>
          <reference field="1" count="1" selected="0">
            <x v="2"/>
          </reference>
        </references>
      </pivotArea>
    </chartFormat>
    <chartFormat chart="93" format="23">
      <pivotArea type="data" outline="0" fieldPosition="0">
        <references count="2">
          <reference field="4294967294" count="1" selected="0">
            <x v="0"/>
          </reference>
          <reference field="1" count="1" selected="0">
            <x v="3"/>
          </reference>
        </references>
      </pivotArea>
    </chartFormat>
    <chartFormat chart="93" format="24">
      <pivotArea type="data" outline="0" fieldPosition="0">
        <references count="2">
          <reference field="4294967294" count="1" selected="0">
            <x v="0"/>
          </reference>
          <reference field="1" count="1" selected="0">
            <x v="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753C263-B117-43CE-8B54-F1CC09C523ED}" name="Table1" displayName="Table1" ref="C8:Q199" totalsRowShown="0" headerRowDxfId="39" dataDxfId="37" headerRowBorderDxfId="38" tableBorderDxfId="36">
  <autoFilter ref="C8:Q199" xr:uid="{9753C263-B117-43CE-8B54-F1CC09C523ED}"/>
  <tableColumns count="15">
    <tableColumn id="1" xr3:uid="{958E250F-CEBA-446B-8C9D-73FDAF1CC23C}" name="Brukerens _x000a_ID-nr i fagsystem" dataDxfId="35"/>
    <tableColumn id="2" xr3:uid="{79B5E97B-1F92-4496-8213-57343F119B04}" name="Sted" dataDxfId="34"/>
    <tableColumn id="3" xr3:uid="{E329D2FB-3D93-49A1-854F-3297A57A66EB}" name="Kjønn" dataDxfId="33"/>
    <tableColumn id="4" xr3:uid="{7ECB742F-3B70-44FF-A34C-D18B5DEEF652}" name="Fødselsår_x000a_(ÅÅÅÅ)" dataDxfId="32"/>
    <tableColumn id="5" xr3:uid="{0F1EFAA1-2D4F-4261-BFC9-D668177827D8}" name="Dato for tildeling av tjeneste (DD.MM.ÅÅÅÅ)" dataDxfId="31"/>
    <tableColumn id="6" xr3:uid="{D2480B3D-7C80-447D-9255-6BE614A7FEB7}" name="Reisetid i minutter (tur/retur)" dataDxfId="30"/>
    <tableColumn id="7" xr3:uid="{3A88CAFF-68D4-4D92-9E59-AEDA77CB81FA}" name="Diagnose(r)" dataDxfId="29"/>
    <tableColumn id="8" xr3:uid="{5561B47A-6B35-4BD8-B478-1B628F1BEDCB}" name="Tildelt teknologi_x000a_(1)" dataDxfId="28"/>
    <tableColumn id="9" xr3:uid="{5466D991-097B-4E97-BFDD-9B98E6C66AFE}" name="Tidelt teknologi_x000a_ (2)" dataDxfId="27"/>
    <tableColumn id="10" xr3:uid="{5D66E560-B113-44F1-96C5-379A9E9F4A28}" name="Tidelt teknologi_x000a_ (3)" dataDxfId="26"/>
    <tableColumn id="11" xr3:uid="{E271656B-5FFB-469B-AF3B-9176032CF77C}" name="Tidelt teknologi_x000a_ (4)" dataDxfId="25"/>
    <tableColumn id="12" xr3:uid="{B1C018F4-BB49-4F6B-9F3A-98E845948E32}" name="Tidelt teknologi_x000a_ (5)" dataDxfId="24"/>
    <tableColumn id="13" xr3:uid="{DDBC2B26-0F03-497E-B8AC-A87C2DD09127}" name="_x000a_Dato for avsluttet tjeneste (DD.MM.ÅÅÅÅ)" dataDxfId="23"/>
    <tableColumn id="14" xr3:uid="{6D37D46B-02A6-47EF-985A-D7A2705B05F0}" name="Antall måneder med utstyr" dataDxfId="22">
      <calculatedColumnFormula>IF(ISBLANK('04 Brukerregistrering'!G9), "", IF(O9="", (TODAY()-'04 Brukerregistrering'!G9)/30, (YEAR(O9)-YEAR('04 Brukerregistrering'!G9))*12 + MONTH(O9)-MONTH('04 Brukerregistrering'!G9)))</calculatedColumnFormula>
    </tableColumn>
    <tableColumn id="16" xr3:uid="{69CC656D-0D6C-4C88-A5D5-93A133597940}" name="Total teknologikostnad per bruker" dataDxfId="21">
      <calculatedColumnFormula>IF('04 Brukerregistrering'!$G9="",0,'Kostnader teknologi'!J8)</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C0DA5ED-F910-4ECF-9F4B-F7EB61BF0F47}" name="Table4" displayName="Table4" ref="A28:F31" totalsRowShown="0" headerRowDxfId="20">
  <autoFilter ref="A28:F31" xr:uid="{5C0DA5ED-F910-4ECF-9F4B-F7EB61BF0F47}"/>
  <tableColumns count="6">
    <tableColumn id="1" xr3:uid="{0BC601C3-4F7A-49A5-84E2-3E48AE4B7CA9}" name="Column1" dataDxfId="19"/>
    <tableColumn id="2" xr3:uid="{6213B103-D835-4AF6-A662-0715CCD0E72C}" name="Nullpunktsmåling" dataDxfId="18"/>
    <tableColumn id="3" xr3:uid="{4DD8B75B-AF45-4FEE-8718-A1EC08986E89}" name="Måling 1" dataDxfId="17"/>
    <tableColumn id="4" xr3:uid="{02AFB807-3683-4731-B57E-1A21A9BC0476}" name="Måling 2" dataDxfId="16"/>
    <tableColumn id="5" xr3:uid="{37147395-10FA-448C-B90D-5D663FCB7357}" name="Måling 3" dataDxfId="15"/>
    <tableColumn id="6" xr3:uid="{4E54845D-19AE-4B79-B07E-D8F917E6691B}" name="Måling 4" dataDxfId="14"/>
  </tableColumns>
  <tableStyleInfo name="TableStyleMedium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J5" dT="2025-10-14T07:49:03.72" personId="{034E1A7E-6D9F-42C7-8917-27396461F40D}" id="{DB65FE33-DD68-47DD-A7CF-98D37565CD0F}">
    <text>Hva er denne kolonnen?</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0.xml"/><Relationship Id="rId1" Type="http://schemas.openxmlformats.org/officeDocument/2006/relationships/printerSettings" Target="../printerSettings/printerSettings9.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table" Target="../tables/table2.xml"/><Relationship Id="rId5" Type="http://schemas.openxmlformats.org/officeDocument/2006/relationships/drawing" Target="../drawings/drawing13.xml"/><Relationship Id="rId4"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FAED34-33D4-40B3-90C7-CD32C4ED9414}">
  <sheetPr>
    <tabColor rgb="FFDDEBF7"/>
  </sheetPr>
  <dimension ref="A1:T145"/>
  <sheetViews>
    <sheetView zoomScale="55" zoomScaleNormal="55" workbookViewId="0">
      <selection activeCell="K5" sqref="K5"/>
    </sheetView>
  </sheetViews>
  <sheetFormatPr defaultColWidth="0" defaultRowHeight="15"/>
  <cols>
    <col min="1" max="20" width="9.140625" customWidth="1"/>
    <col min="21" max="16384" width="9.140625" hidden="1"/>
  </cols>
  <sheetData>
    <row r="1" spans="1:20">
      <c r="A1" s="2"/>
      <c r="B1" s="2"/>
      <c r="C1" s="2"/>
      <c r="D1" s="2"/>
      <c r="E1" s="2"/>
      <c r="F1" s="2"/>
      <c r="G1" s="2"/>
      <c r="H1" s="2"/>
      <c r="I1" s="2"/>
      <c r="J1" s="2"/>
      <c r="K1" s="2"/>
      <c r="L1" s="2"/>
      <c r="M1" s="2"/>
      <c r="N1" s="2"/>
      <c r="O1" s="2"/>
      <c r="P1" s="2"/>
      <c r="Q1" s="2"/>
      <c r="R1" s="2"/>
      <c r="S1" s="2"/>
      <c r="T1" s="2"/>
    </row>
    <row r="2" spans="1:20">
      <c r="A2" s="2"/>
      <c r="B2" s="2"/>
      <c r="C2" s="2"/>
      <c r="D2" s="2"/>
      <c r="E2" s="2"/>
      <c r="F2" s="2"/>
      <c r="G2" s="2"/>
      <c r="H2" s="2"/>
      <c r="I2" s="2"/>
      <c r="J2" s="2"/>
      <c r="K2" s="2"/>
      <c r="L2" s="2"/>
      <c r="M2" s="2"/>
      <c r="N2" s="2"/>
      <c r="O2" s="2"/>
      <c r="P2" s="2"/>
      <c r="Q2" s="2"/>
      <c r="R2" s="2"/>
      <c r="S2" s="2"/>
      <c r="T2" s="2"/>
    </row>
    <row r="3" spans="1:20">
      <c r="A3" s="2"/>
      <c r="B3" s="2"/>
      <c r="C3" s="2"/>
      <c r="D3" s="2"/>
      <c r="E3" s="2"/>
      <c r="F3" s="2"/>
      <c r="G3" s="2"/>
      <c r="H3" s="2"/>
      <c r="I3" s="2"/>
      <c r="J3" s="2"/>
      <c r="K3" s="2"/>
      <c r="L3" s="2"/>
      <c r="M3" s="2"/>
      <c r="N3" s="2"/>
      <c r="O3" s="2"/>
      <c r="P3" s="2"/>
      <c r="Q3" s="2"/>
      <c r="R3" s="2"/>
      <c r="S3" s="2"/>
      <c r="T3" s="2"/>
    </row>
    <row r="4" spans="1:20">
      <c r="A4" s="2"/>
      <c r="B4" s="2"/>
      <c r="C4" s="2"/>
      <c r="D4" s="2"/>
      <c r="E4" s="2"/>
      <c r="F4" s="2"/>
      <c r="G4" s="2"/>
      <c r="H4" s="2"/>
      <c r="I4" s="2"/>
      <c r="J4" s="2"/>
      <c r="K4" s="2"/>
      <c r="L4" s="2"/>
      <c r="M4" s="2"/>
      <c r="N4" s="2"/>
      <c r="O4" s="2"/>
      <c r="P4" s="2"/>
      <c r="Q4" s="2"/>
      <c r="R4" s="2"/>
      <c r="S4" s="2"/>
      <c r="T4" s="2"/>
    </row>
    <row r="5" spans="1:20">
      <c r="A5" s="2"/>
      <c r="B5" s="2"/>
      <c r="C5" s="2"/>
      <c r="D5" s="2"/>
      <c r="E5" s="2"/>
      <c r="F5" s="2"/>
      <c r="G5" s="2"/>
      <c r="H5" s="2"/>
      <c r="I5" s="2"/>
      <c r="J5" s="2"/>
      <c r="K5" s="2"/>
      <c r="L5" s="2"/>
      <c r="M5" s="2"/>
      <c r="N5" s="2"/>
      <c r="O5" s="2"/>
      <c r="P5" s="2"/>
      <c r="Q5" s="2"/>
      <c r="R5" s="2"/>
      <c r="S5" s="2"/>
      <c r="T5" s="2"/>
    </row>
    <row r="6" spans="1:20">
      <c r="A6" s="2"/>
      <c r="B6" s="2"/>
      <c r="C6" s="2"/>
      <c r="D6" s="2"/>
      <c r="E6" s="2"/>
      <c r="F6" s="2"/>
      <c r="G6" s="2"/>
      <c r="H6" s="2"/>
      <c r="I6" s="2"/>
      <c r="J6" s="2"/>
      <c r="K6" s="2"/>
      <c r="L6" s="2"/>
      <c r="M6" s="2"/>
      <c r="N6" s="2"/>
      <c r="O6" s="2"/>
      <c r="P6" s="2"/>
      <c r="Q6" s="2"/>
      <c r="R6" s="2"/>
      <c r="S6" s="2"/>
      <c r="T6" s="2"/>
    </row>
    <row r="7" spans="1:20">
      <c r="A7" s="2"/>
      <c r="B7" s="2"/>
      <c r="C7" s="2"/>
      <c r="D7" s="2"/>
      <c r="E7" s="2"/>
      <c r="F7" s="2"/>
      <c r="G7" s="2"/>
      <c r="H7" s="2"/>
      <c r="I7" s="2"/>
      <c r="J7" s="2"/>
      <c r="K7" s="2"/>
      <c r="L7" s="2"/>
      <c r="M7" s="2"/>
      <c r="N7" s="2"/>
      <c r="O7" s="2"/>
      <c r="P7" s="2"/>
      <c r="Q7" s="2"/>
      <c r="R7" s="2"/>
      <c r="S7" s="2"/>
      <c r="T7" s="2"/>
    </row>
    <row r="8" spans="1:20">
      <c r="A8" s="2"/>
      <c r="B8" s="2"/>
      <c r="C8" s="2"/>
      <c r="D8" s="2"/>
      <c r="E8" s="2"/>
      <c r="F8" s="2"/>
      <c r="G8" s="2"/>
      <c r="H8" s="2"/>
      <c r="I8" s="2"/>
      <c r="J8" s="2"/>
      <c r="K8" s="2"/>
      <c r="L8" s="2"/>
      <c r="M8" s="2"/>
      <c r="N8" s="2"/>
      <c r="O8" s="2"/>
      <c r="P8" s="2"/>
      <c r="Q8" s="2"/>
      <c r="R8" s="2"/>
      <c r="S8" s="2"/>
      <c r="T8" s="2"/>
    </row>
    <row r="9" spans="1:20">
      <c r="A9" s="2"/>
      <c r="B9" s="2"/>
      <c r="C9" s="2"/>
      <c r="D9" s="2"/>
      <c r="E9" s="2"/>
      <c r="F9" s="2"/>
      <c r="G9" s="2"/>
      <c r="H9" s="2"/>
      <c r="I9" s="2"/>
      <c r="J9" s="2"/>
      <c r="K9" s="2"/>
      <c r="L9" s="2"/>
      <c r="M9" s="2"/>
      <c r="N9" s="2"/>
      <c r="O9" s="2"/>
      <c r="P9" s="2"/>
      <c r="Q9" s="2"/>
      <c r="R9" s="2"/>
      <c r="S9" s="2"/>
      <c r="T9" s="2"/>
    </row>
    <row r="10" spans="1:20">
      <c r="A10" s="2"/>
      <c r="B10" s="2"/>
      <c r="C10" s="2"/>
      <c r="D10" s="2"/>
      <c r="E10" s="2"/>
      <c r="F10" s="2"/>
      <c r="G10" s="2"/>
      <c r="H10" s="2"/>
      <c r="I10" s="2"/>
      <c r="J10" s="2"/>
      <c r="K10" s="2"/>
      <c r="L10" s="2"/>
      <c r="M10" s="2"/>
      <c r="N10" s="2"/>
      <c r="O10" s="2"/>
      <c r="P10" s="2"/>
      <c r="Q10" s="2"/>
      <c r="R10" s="2"/>
      <c r="S10" s="2"/>
      <c r="T10" s="2"/>
    </row>
    <row r="11" spans="1:20">
      <c r="A11" s="2"/>
      <c r="B11" s="2"/>
      <c r="C11" s="2"/>
      <c r="D11" s="2"/>
      <c r="E11" s="2"/>
      <c r="F11" s="2"/>
      <c r="G11" s="2"/>
      <c r="H11" s="2"/>
      <c r="I11" s="2"/>
      <c r="J11" s="2"/>
      <c r="K11" s="2"/>
      <c r="L11" s="2"/>
      <c r="M11" s="2"/>
      <c r="N11" s="2"/>
      <c r="O11" s="2"/>
      <c r="P11" s="2"/>
      <c r="Q11" s="2"/>
      <c r="R11" s="2"/>
      <c r="S11" s="2"/>
      <c r="T11" s="2"/>
    </row>
    <row r="12" spans="1:20">
      <c r="A12" s="2"/>
      <c r="B12" s="2"/>
      <c r="C12" s="2"/>
      <c r="D12" s="2"/>
      <c r="E12" s="2"/>
      <c r="F12" s="2"/>
      <c r="G12" s="2"/>
      <c r="H12" s="2"/>
      <c r="I12" s="2"/>
      <c r="J12" s="2"/>
      <c r="K12" s="2"/>
      <c r="L12" s="2"/>
      <c r="M12" s="2"/>
      <c r="N12" s="2"/>
      <c r="O12" s="2"/>
      <c r="P12" s="2"/>
      <c r="Q12" s="2"/>
      <c r="R12" s="2"/>
      <c r="S12" s="2"/>
      <c r="T12" s="2"/>
    </row>
    <row r="13" spans="1:20">
      <c r="A13" s="2"/>
      <c r="B13" s="2"/>
      <c r="C13" s="2"/>
      <c r="D13" s="2"/>
      <c r="E13" s="2"/>
      <c r="F13" s="2"/>
      <c r="G13" s="2"/>
      <c r="H13" s="2"/>
      <c r="I13" s="2"/>
      <c r="J13" s="2"/>
      <c r="K13" s="2"/>
      <c r="L13" s="2"/>
      <c r="M13" s="2"/>
      <c r="N13" s="2"/>
      <c r="O13" s="2"/>
      <c r="P13" s="2"/>
      <c r="Q13" s="2"/>
      <c r="R13" s="2"/>
      <c r="S13" s="2"/>
      <c r="T13" s="2"/>
    </row>
    <row r="14" spans="1:20">
      <c r="A14" s="2"/>
      <c r="B14" s="2"/>
      <c r="C14" s="2"/>
      <c r="D14" s="2"/>
      <c r="E14" s="2"/>
      <c r="F14" s="2"/>
      <c r="G14" s="2"/>
      <c r="H14" s="2"/>
      <c r="I14" s="2"/>
      <c r="J14" s="2"/>
      <c r="K14" s="2"/>
      <c r="L14" s="2"/>
      <c r="M14" s="2"/>
      <c r="N14" s="2"/>
      <c r="O14" s="2"/>
      <c r="P14" s="2"/>
      <c r="Q14" s="2"/>
      <c r="R14" s="2"/>
      <c r="S14" s="2"/>
      <c r="T14" s="2"/>
    </row>
    <row r="15" spans="1:20">
      <c r="A15" s="2"/>
      <c r="B15" s="2"/>
      <c r="C15" s="2"/>
      <c r="D15" s="2"/>
      <c r="E15" s="2"/>
      <c r="F15" s="2"/>
      <c r="G15" s="2"/>
      <c r="H15" s="2"/>
      <c r="I15" s="2"/>
      <c r="J15" s="2"/>
      <c r="K15" s="2"/>
      <c r="L15" s="2"/>
      <c r="M15" s="2"/>
      <c r="N15" s="2"/>
      <c r="O15" s="2"/>
      <c r="P15" s="2"/>
      <c r="Q15" s="2"/>
      <c r="R15" s="2"/>
      <c r="S15" s="2"/>
      <c r="T15" s="2"/>
    </row>
    <row r="16" spans="1:20">
      <c r="A16" s="2"/>
      <c r="B16" s="2"/>
      <c r="C16" s="2"/>
      <c r="D16" s="2"/>
      <c r="E16" s="2"/>
      <c r="F16" s="2"/>
      <c r="G16" s="2"/>
      <c r="H16" s="2"/>
      <c r="I16" s="2"/>
      <c r="J16" s="2"/>
      <c r="K16" s="2"/>
      <c r="L16" s="2"/>
      <c r="M16" s="2"/>
      <c r="N16" s="2"/>
      <c r="O16" s="2"/>
      <c r="P16" s="2"/>
      <c r="Q16" s="2"/>
      <c r="R16" s="2"/>
      <c r="S16" s="2"/>
      <c r="T16" s="2"/>
    </row>
    <row r="17" spans="1:20">
      <c r="A17" s="2"/>
      <c r="B17" s="2"/>
      <c r="C17" s="2"/>
      <c r="D17" s="2"/>
      <c r="E17" s="2"/>
      <c r="F17" s="2"/>
      <c r="G17" s="2"/>
      <c r="H17" s="2"/>
      <c r="I17" s="2"/>
      <c r="J17" s="2"/>
      <c r="K17" s="2"/>
      <c r="L17" s="2"/>
      <c r="M17" s="2"/>
      <c r="N17" s="2"/>
      <c r="O17" s="2"/>
      <c r="P17" s="2"/>
      <c r="Q17" s="2"/>
      <c r="R17" s="2"/>
      <c r="S17" s="2"/>
      <c r="T17" s="2"/>
    </row>
    <row r="18" spans="1:20">
      <c r="A18" s="278"/>
      <c r="B18" s="278"/>
      <c r="C18" s="278"/>
      <c r="D18" s="278"/>
      <c r="E18" s="278"/>
      <c r="F18" s="278"/>
      <c r="G18" s="278"/>
      <c r="H18" s="278"/>
      <c r="I18" s="278"/>
      <c r="J18" s="278"/>
      <c r="K18" s="278"/>
      <c r="L18" s="278"/>
      <c r="M18" s="278"/>
      <c r="N18" s="278"/>
      <c r="O18" s="278"/>
      <c r="P18" s="278"/>
      <c r="Q18" s="278"/>
      <c r="R18" s="278"/>
      <c r="S18" s="278"/>
      <c r="T18" s="278"/>
    </row>
    <row r="19" spans="1:20">
      <c r="A19" s="278"/>
      <c r="B19" s="278"/>
      <c r="C19" s="278"/>
      <c r="D19" s="278"/>
      <c r="E19" s="278"/>
      <c r="F19" s="278"/>
      <c r="G19" s="278"/>
      <c r="H19" s="278"/>
      <c r="I19" s="278"/>
      <c r="J19" s="278"/>
      <c r="K19" s="278"/>
      <c r="L19" s="278"/>
      <c r="M19" s="278"/>
      <c r="N19" s="278"/>
      <c r="O19" s="278"/>
      <c r="P19" s="278"/>
      <c r="Q19" s="278"/>
      <c r="R19" s="278"/>
      <c r="S19" s="278"/>
      <c r="T19" s="278"/>
    </row>
    <row r="20" spans="1:20">
      <c r="A20" s="278"/>
      <c r="B20" s="278"/>
      <c r="C20" s="278"/>
      <c r="D20" s="278"/>
      <c r="E20" s="278"/>
      <c r="F20" s="278"/>
      <c r="G20" s="278"/>
      <c r="H20" s="278"/>
      <c r="I20" s="278"/>
      <c r="J20" s="278"/>
      <c r="K20" s="278"/>
      <c r="L20" s="278"/>
      <c r="M20" s="278"/>
      <c r="N20" s="278"/>
      <c r="O20" s="278"/>
      <c r="P20" s="278"/>
      <c r="Q20" s="278"/>
      <c r="R20" s="278"/>
      <c r="S20" s="278"/>
      <c r="T20" s="278"/>
    </row>
    <row r="21" spans="1:20">
      <c r="A21" s="278"/>
      <c r="B21" s="278"/>
      <c r="C21" s="278"/>
      <c r="D21" s="278"/>
      <c r="E21" s="278"/>
      <c r="F21" s="278"/>
      <c r="G21" s="278"/>
      <c r="H21" s="278"/>
      <c r="I21" s="278"/>
      <c r="J21" s="278"/>
      <c r="K21" s="278"/>
      <c r="L21" s="278"/>
      <c r="M21" s="278"/>
      <c r="N21" s="278"/>
      <c r="O21" s="278"/>
      <c r="P21" s="278"/>
      <c r="Q21" s="278"/>
      <c r="R21" s="278"/>
      <c r="S21" s="278"/>
      <c r="T21" s="278"/>
    </row>
    <row r="22" spans="1:20">
      <c r="A22" s="278"/>
      <c r="B22" s="278"/>
      <c r="C22" s="278"/>
      <c r="D22" s="278"/>
      <c r="E22" s="278"/>
      <c r="F22" s="278"/>
      <c r="G22" s="278"/>
      <c r="H22" s="278"/>
      <c r="I22" s="278"/>
      <c r="J22" s="278"/>
      <c r="K22" s="278"/>
      <c r="L22" s="278"/>
      <c r="M22" s="278"/>
      <c r="N22" s="278"/>
      <c r="O22" s="278"/>
      <c r="P22" s="278"/>
      <c r="Q22" s="278"/>
      <c r="R22" s="278"/>
      <c r="S22" s="278"/>
      <c r="T22" s="278"/>
    </row>
    <row r="23" spans="1:20">
      <c r="A23" s="278"/>
      <c r="B23" s="278"/>
      <c r="C23" s="278"/>
      <c r="D23" s="278"/>
      <c r="E23" s="278"/>
      <c r="F23" s="278"/>
      <c r="G23" s="278"/>
      <c r="H23" s="278"/>
      <c r="I23" s="278"/>
      <c r="J23" s="278"/>
      <c r="K23" s="278"/>
      <c r="L23" s="278"/>
      <c r="M23" s="278"/>
      <c r="N23" s="278"/>
      <c r="O23" s="278"/>
      <c r="P23" s="278"/>
      <c r="Q23" s="278"/>
      <c r="R23" s="278"/>
      <c r="S23" s="278"/>
      <c r="T23" s="278"/>
    </row>
    <row r="24" spans="1:20">
      <c r="A24" s="278"/>
      <c r="B24" s="278"/>
      <c r="C24" s="278"/>
      <c r="D24" s="278"/>
      <c r="E24" s="278"/>
      <c r="F24" s="278"/>
      <c r="G24" s="278"/>
      <c r="H24" s="278"/>
      <c r="I24" s="278"/>
      <c r="J24" s="278"/>
      <c r="K24" s="278"/>
      <c r="L24" s="278"/>
      <c r="M24" s="278"/>
      <c r="N24" s="278"/>
      <c r="O24" s="278"/>
      <c r="P24" s="278"/>
      <c r="Q24" s="278"/>
      <c r="R24" s="278"/>
      <c r="S24" s="278"/>
      <c r="T24" s="278"/>
    </row>
    <row r="25" spans="1:20">
      <c r="A25" s="278"/>
      <c r="B25" s="278"/>
      <c r="C25" s="278"/>
      <c r="D25" s="278"/>
      <c r="E25" s="278"/>
      <c r="F25" s="278"/>
      <c r="G25" s="278"/>
      <c r="H25" s="278"/>
      <c r="I25" s="278"/>
      <c r="J25" s="278"/>
      <c r="K25" s="278"/>
      <c r="L25" s="278"/>
      <c r="M25" s="278"/>
      <c r="N25" s="278"/>
      <c r="O25" s="278"/>
      <c r="P25" s="278"/>
      <c r="Q25" s="278"/>
      <c r="R25" s="278"/>
      <c r="S25" s="278"/>
      <c r="T25" s="278"/>
    </row>
    <row r="26" spans="1:20">
      <c r="A26" s="278"/>
      <c r="B26" s="278"/>
      <c r="C26" s="278"/>
      <c r="D26" s="278"/>
      <c r="E26" s="278"/>
      <c r="F26" s="278"/>
      <c r="G26" s="278"/>
      <c r="H26" s="278"/>
      <c r="I26" s="278"/>
      <c r="J26" s="278"/>
      <c r="K26" s="278"/>
      <c r="L26" s="278"/>
      <c r="M26" s="278"/>
      <c r="N26" s="278"/>
      <c r="O26" s="278"/>
      <c r="P26" s="278"/>
      <c r="Q26" s="278"/>
      <c r="R26" s="278"/>
      <c r="S26" s="278"/>
      <c r="T26" s="278"/>
    </row>
    <row r="27" spans="1:20">
      <c r="A27" s="278"/>
      <c r="B27" s="278"/>
      <c r="C27" s="278"/>
      <c r="D27" s="278"/>
      <c r="E27" s="278"/>
      <c r="F27" s="278"/>
      <c r="G27" s="278"/>
      <c r="H27" s="278"/>
      <c r="I27" s="278"/>
      <c r="J27" s="278"/>
      <c r="K27" s="278"/>
      <c r="L27" s="278"/>
      <c r="M27" s="278"/>
      <c r="N27" s="278"/>
      <c r="O27" s="278"/>
      <c r="P27" s="278"/>
      <c r="Q27" s="278"/>
      <c r="R27" s="278"/>
      <c r="S27" s="278"/>
      <c r="T27" s="278"/>
    </row>
    <row r="28" spans="1:20">
      <c r="A28" s="278"/>
      <c r="B28" s="278"/>
      <c r="C28" s="278"/>
      <c r="D28" s="278"/>
      <c r="E28" s="278"/>
      <c r="F28" s="278"/>
      <c r="G28" s="278"/>
      <c r="H28" s="278"/>
      <c r="I28" s="278"/>
      <c r="J28" s="278"/>
      <c r="K28" s="278"/>
      <c r="L28" s="278"/>
      <c r="M28" s="278"/>
      <c r="N28" s="278"/>
      <c r="O28" s="278"/>
      <c r="P28" s="278"/>
      <c r="Q28" s="278"/>
      <c r="R28" s="278"/>
      <c r="S28" s="278"/>
      <c r="T28" s="278"/>
    </row>
    <row r="29" spans="1:20">
      <c r="A29" s="278"/>
      <c r="B29" s="278"/>
      <c r="C29" s="278"/>
      <c r="D29" s="278"/>
      <c r="E29" s="278"/>
      <c r="F29" s="278"/>
      <c r="G29" s="278"/>
      <c r="H29" s="278"/>
      <c r="I29" s="278"/>
      <c r="J29" s="278"/>
      <c r="K29" s="278"/>
      <c r="L29" s="278"/>
      <c r="M29" s="278"/>
      <c r="N29" s="278"/>
      <c r="O29" s="278"/>
      <c r="P29" s="278"/>
      <c r="Q29" s="278"/>
      <c r="R29" s="278"/>
      <c r="S29" s="278"/>
      <c r="T29" s="278"/>
    </row>
    <row r="30" spans="1:20">
      <c r="A30" s="278"/>
      <c r="B30" s="278"/>
      <c r="C30" s="278"/>
      <c r="D30" s="278"/>
      <c r="E30" s="278"/>
      <c r="F30" s="278"/>
      <c r="G30" s="278"/>
      <c r="H30" s="278"/>
      <c r="I30" s="278"/>
      <c r="J30" s="278"/>
      <c r="K30" s="278"/>
      <c r="L30" s="278"/>
      <c r="M30" s="278"/>
      <c r="N30" s="278"/>
      <c r="O30" s="278"/>
      <c r="P30" s="278"/>
      <c r="Q30" s="278"/>
      <c r="R30" s="278"/>
      <c r="S30" s="278"/>
      <c r="T30" s="278"/>
    </row>
    <row r="31" spans="1:20">
      <c r="A31" s="278"/>
      <c r="B31" s="278"/>
      <c r="C31" s="278"/>
      <c r="D31" s="278"/>
      <c r="E31" s="278"/>
      <c r="F31" s="278"/>
      <c r="G31" s="278"/>
      <c r="H31" s="278"/>
      <c r="I31" s="278"/>
      <c r="J31" s="278"/>
      <c r="K31" s="278"/>
      <c r="L31" s="278"/>
      <c r="M31" s="278"/>
      <c r="N31" s="278"/>
      <c r="O31" s="278"/>
      <c r="P31" s="278"/>
      <c r="Q31" s="278"/>
      <c r="R31" s="278"/>
      <c r="S31" s="278"/>
      <c r="T31" s="278"/>
    </row>
    <row r="32" spans="1:20">
      <c r="A32" s="278"/>
      <c r="B32" s="278"/>
      <c r="C32" s="278"/>
      <c r="D32" s="278"/>
      <c r="E32" s="278"/>
      <c r="F32" s="278"/>
      <c r="G32" s="278"/>
      <c r="H32" s="278"/>
      <c r="I32" s="278"/>
      <c r="J32" s="278"/>
      <c r="K32" s="278"/>
      <c r="L32" s="278"/>
      <c r="M32" s="278"/>
      <c r="N32" s="278"/>
      <c r="O32" s="278"/>
      <c r="P32" s="278"/>
      <c r="Q32" s="278"/>
      <c r="R32" s="278"/>
      <c r="S32" s="278"/>
      <c r="T32" s="278"/>
    </row>
    <row r="33" spans="1:20">
      <c r="A33" s="278"/>
      <c r="B33" s="278"/>
      <c r="C33" s="278"/>
      <c r="D33" s="278"/>
      <c r="E33" s="278"/>
      <c r="F33" s="278"/>
      <c r="G33" s="278"/>
      <c r="H33" s="278"/>
      <c r="I33" s="278"/>
      <c r="J33" s="278"/>
      <c r="K33" s="278"/>
      <c r="L33" s="278"/>
      <c r="M33" s="278"/>
      <c r="N33" s="278"/>
      <c r="O33" s="278"/>
      <c r="P33" s="278"/>
      <c r="Q33" s="278"/>
      <c r="R33" s="278"/>
      <c r="S33" s="278"/>
      <c r="T33" s="278"/>
    </row>
    <row r="34" spans="1:20">
      <c r="A34" s="278"/>
      <c r="B34" s="278"/>
      <c r="C34" s="278"/>
      <c r="D34" s="278"/>
      <c r="E34" s="278"/>
      <c r="F34" s="278"/>
      <c r="G34" s="278"/>
      <c r="H34" s="278"/>
      <c r="I34" s="278"/>
      <c r="J34" s="278"/>
      <c r="K34" s="278"/>
      <c r="L34" s="278"/>
      <c r="M34" s="278"/>
      <c r="N34" s="278"/>
      <c r="O34" s="278"/>
      <c r="P34" s="278"/>
      <c r="Q34" s="278"/>
      <c r="R34" s="278"/>
      <c r="S34" s="278"/>
      <c r="T34" s="278"/>
    </row>
    <row r="35" spans="1:20">
      <c r="A35" s="278"/>
      <c r="B35" s="278"/>
      <c r="C35" s="278"/>
      <c r="D35" s="278"/>
      <c r="E35" s="278"/>
      <c r="F35" s="278"/>
      <c r="G35" s="278"/>
      <c r="H35" s="278"/>
      <c r="I35" s="278"/>
      <c r="J35" s="278"/>
      <c r="K35" s="278"/>
      <c r="L35" s="278"/>
      <c r="M35" s="278"/>
      <c r="N35" s="278"/>
      <c r="O35" s="278"/>
      <c r="P35" s="278"/>
      <c r="Q35" s="278"/>
      <c r="R35" s="278"/>
      <c r="S35" s="278"/>
      <c r="T35" s="278"/>
    </row>
    <row r="36" spans="1:20">
      <c r="A36" s="278"/>
      <c r="B36" s="278"/>
      <c r="C36" s="278"/>
      <c r="D36" s="278"/>
      <c r="E36" s="278"/>
      <c r="F36" s="278"/>
      <c r="G36" s="278"/>
      <c r="H36" s="278"/>
      <c r="I36" s="278"/>
      <c r="J36" s="278"/>
      <c r="K36" s="278"/>
      <c r="L36" s="278"/>
      <c r="M36" s="278"/>
      <c r="N36" s="278"/>
      <c r="O36" s="278"/>
      <c r="P36" s="278"/>
      <c r="Q36" s="278"/>
      <c r="R36" s="278"/>
      <c r="S36" s="278"/>
      <c r="T36" s="278"/>
    </row>
    <row r="37" spans="1:20">
      <c r="A37" s="278"/>
      <c r="B37" s="278"/>
      <c r="C37" s="278"/>
      <c r="D37" s="278"/>
      <c r="E37" s="278"/>
      <c r="F37" s="278"/>
      <c r="G37" s="278"/>
      <c r="H37" s="278"/>
      <c r="I37" s="278"/>
      <c r="J37" s="278"/>
      <c r="K37" s="278"/>
      <c r="L37" s="278"/>
      <c r="M37" s="278"/>
      <c r="N37" s="278"/>
      <c r="O37" s="278"/>
      <c r="P37" s="278"/>
      <c r="Q37" s="278"/>
      <c r="R37" s="278"/>
      <c r="S37" s="278"/>
      <c r="T37" s="278"/>
    </row>
    <row r="38" spans="1:20">
      <c r="A38" s="278"/>
      <c r="B38" s="278"/>
      <c r="C38" s="278"/>
      <c r="D38" s="278"/>
      <c r="E38" s="278"/>
      <c r="F38" s="278"/>
      <c r="G38" s="278"/>
      <c r="H38" s="278"/>
      <c r="I38" s="278"/>
      <c r="J38" s="278"/>
      <c r="K38" s="278"/>
      <c r="L38" s="278"/>
      <c r="M38" s="278"/>
      <c r="N38" s="278"/>
      <c r="O38" s="278"/>
      <c r="P38" s="278"/>
      <c r="Q38" s="278"/>
      <c r="R38" s="278"/>
      <c r="S38" s="278"/>
      <c r="T38" s="278"/>
    </row>
    <row r="39" spans="1:20">
      <c r="A39" s="278"/>
      <c r="B39" s="278"/>
      <c r="C39" s="278"/>
      <c r="D39" s="278"/>
      <c r="E39" s="278"/>
      <c r="F39" s="278"/>
      <c r="G39" s="278"/>
      <c r="H39" s="278"/>
      <c r="I39" s="278"/>
      <c r="J39" s="278"/>
      <c r="K39" s="278"/>
      <c r="L39" s="278"/>
      <c r="M39" s="278"/>
      <c r="N39" s="278"/>
      <c r="O39" s="278"/>
      <c r="P39" s="278"/>
      <c r="Q39" s="278"/>
      <c r="R39" s="278"/>
      <c r="S39" s="278"/>
      <c r="T39" s="278"/>
    </row>
    <row r="40" spans="1:20">
      <c r="A40" s="278"/>
      <c r="B40" s="278"/>
      <c r="C40" s="278"/>
      <c r="D40" s="278"/>
      <c r="E40" s="278"/>
      <c r="F40" s="278"/>
      <c r="G40" s="278"/>
      <c r="H40" s="278"/>
      <c r="I40" s="278"/>
      <c r="J40" s="278"/>
      <c r="K40" s="278"/>
      <c r="L40" s="278"/>
      <c r="M40" s="278"/>
      <c r="N40" s="278"/>
      <c r="O40" s="278"/>
      <c r="P40" s="278"/>
      <c r="Q40" s="278"/>
      <c r="R40" s="278"/>
      <c r="S40" s="278"/>
      <c r="T40" s="278"/>
    </row>
    <row r="41" spans="1:20">
      <c r="A41" s="278"/>
      <c r="B41" s="278"/>
      <c r="C41" s="278"/>
      <c r="D41" s="278"/>
      <c r="E41" s="278"/>
      <c r="F41" s="278"/>
      <c r="G41" s="278"/>
      <c r="H41" s="278"/>
      <c r="I41" s="278"/>
      <c r="J41" s="278"/>
      <c r="K41" s="278"/>
      <c r="L41" s="278"/>
      <c r="M41" s="278"/>
      <c r="N41" s="278"/>
      <c r="O41" s="278"/>
      <c r="P41" s="278"/>
      <c r="Q41" s="278"/>
      <c r="R41" s="278"/>
      <c r="S41" s="278"/>
      <c r="T41" s="278"/>
    </row>
    <row r="42" spans="1:20">
      <c r="A42" s="278"/>
      <c r="B42" s="278"/>
      <c r="C42" s="278"/>
      <c r="D42" s="278"/>
      <c r="E42" s="278"/>
      <c r="F42" s="278"/>
      <c r="G42" s="278"/>
      <c r="H42" s="278"/>
      <c r="I42" s="278"/>
      <c r="J42" s="278"/>
      <c r="K42" s="278"/>
      <c r="L42" s="278"/>
      <c r="M42" s="278"/>
      <c r="N42" s="278"/>
      <c r="O42" s="278"/>
      <c r="P42" s="278"/>
      <c r="Q42" s="278"/>
      <c r="R42" s="278"/>
      <c r="S42" s="278"/>
      <c r="T42" s="278"/>
    </row>
    <row r="43" spans="1:20">
      <c r="A43" s="278"/>
      <c r="B43" s="278"/>
      <c r="C43" s="278"/>
      <c r="D43" s="278"/>
      <c r="E43" s="278"/>
      <c r="F43" s="278"/>
      <c r="G43" s="278"/>
      <c r="H43" s="278"/>
      <c r="I43" s="278"/>
      <c r="J43" s="278"/>
      <c r="K43" s="278"/>
      <c r="L43" s="278"/>
      <c r="M43" s="278"/>
      <c r="N43" s="278"/>
      <c r="O43" s="278"/>
      <c r="P43" s="278"/>
      <c r="Q43" s="278"/>
      <c r="R43" s="278"/>
      <c r="S43" s="278"/>
      <c r="T43" s="278"/>
    </row>
    <row r="44" spans="1:20">
      <c r="A44" s="278"/>
      <c r="B44" s="278"/>
      <c r="C44" s="278"/>
      <c r="D44" s="278"/>
      <c r="E44" s="278"/>
      <c r="F44" s="278"/>
      <c r="G44" s="278"/>
      <c r="H44" s="278"/>
      <c r="I44" s="278"/>
      <c r="J44" s="278"/>
      <c r="K44" s="278"/>
      <c r="L44" s="278"/>
      <c r="M44" s="278"/>
      <c r="N44" s="278"/>
      <c r="O44" s="278"/>
      <c r="P44" s="278"/>
      <c r="Q44" s="278"/>
      <c r="R44" s="278"/>
      <c r="S44" s="278"/>
      <c r="T44" s="278"/>
    </row>
    <row r="45" spans="1:20">
      <c r="A45" s="278"/>
      <c r="B45" s="278"/>
      <c r="C45" s="278"/>
      <c r="D45" s="278"/>
      <c r="E45" s="278"/>
      <c r="F45" s="278"/>
      <c r="G45" s="278"/>
      <c r="H45" s="278"/>
      <c r="I45" s="278"/>
      <c r="J45" s="278"/>
      <c r="K45" s="278"/>
      <c r="L45" s="278"/>
      <c r="M45" s="278"/>
      <c r="N45" s="278"/>
      <c r="O45" s="278"/>
      <c r="P45" s="278"/>
      <c r="Q45" s="278"/>
      <c r="R45" s="278"/>
      <c r="S45" s="278"/>
      <c r="T45" s="278"/>
    </row>
    <row r="46" spans="1:20">
      <c r="A46" s="278"/>
      <c r="B46" s="278"/>
      <c r="C46" s="278"/>
      <c r="D46" s="278"/>
      <c r="E46" s="278"/>
      <c r="F46" s="278"/>
      <c r="G46" s="278"/>
      <c r="H46" s="278"/>
      <c r="I46" s="278"/>
      <c r="J46" s="278"/>
      <c r="K46" s="278"/>
      <c r="L46" s="278"/>
      <c r="M46" s="278"/>
      <c r="N46" s="278"/>
      <c r="O46" s="278"/>
      <c r="P46" s="278"/>
      <c r="Q46" s="278"/>
      <c r="R46" s="278"/>
      <c r="S46" s="278"/>
      <c r="T46" s="278"/>
    </row>
    <row r="47" spans="1:20">
      <c r="A47" s="278"/>
      <c r="B47" s="278"/>
      <c r="C47" s="278"/>
      <c r="D47" s="278"/>
      <c r="E47" s="278"/>
      <c r="F47" s="278"/>
      <c r="G47" s="278"/>
      <c r="H47" s="278"/>
      <c r="I47" s="278"/>
      <c r="J47" s="278"/>
      <c r="K47" s="278"/>
      <c r="L47" s="278"/>
      <c r="M47" s="278"/>
      <c r="N47" s="278"/>
      <c r="O47" s="278"/>
      <c r="P47" s="278"/>
      <c r="Q47" s="278"/>
      <c r="R47" s="278"/>
      <c r="S47" s="278"/>
      <c r="T47" s="278"/>
    </row>
    <row r="48" spans="1:20">
      <c r="A48" s="278"/>
      <c r="B48" s="278"/>
      <c r="C48" s="278"/>
      <c r="D48" s="278"/>
      <c r="E48" s="278"/>
      <c r="F48" s="278"/>
      <c r="G48" s="278"/>
      <c r="H48" s="278"/>
      <c r="I48" s="278"/>
      <c r="J48" s="278"/>
      <c r="K48" s="278"/>
      <c r="L48" s="278"/>
      <c r="M48" s="278"/>
      <c r="N48" s="278"/>
      <c r="O48" s="278"/>
      <c r="P48" s="278"/>
      <c r="Q48" s="278"/>
      <c r="R48" s="278"/>
      <c r="S48" s="278"/>
      <c r="T48" s="278"/>
    </row>
    <row r="49" spans="1:20">
      <c r="A49" s="278"/>
      <c r="B49" s="278"/>
      <c r="C49" s="278"/>
      <c r="D49" s="278"/>
      <c r="E49" s="278"/>
      <c r="F49" s="278"/>
      <c r="G49" s="278"/>
      <c r="H49" s="278"/>
      <c r="I49" s="278"/>
      <c r="J49" s="278"/>
      <c r="K49" s="278"/>
      <c r="L49" s="278"/>
      <c r="M49" s="278"/>
      <c r="N49" s="278"/>
      <c r="O49" s="278"/>
      <c r="P49" s="278"/>
      <c r="Q49" s="278"/>
      <c r="R49" s="278"/>
      <c r="S49" s="278"/>
      <c r="T49" s="278"/>
    </row>
    <row r="50" spans="1:20">
      <c r="A50" s="278"/>
      <c r="B50" s="278"/>
      <c r="C50" s="278"/>
      <c r="D50" s="278"/>
      <c r="E50" s="278"/>
      <c r="F50" s="278"/>
      <c r="G50" s="278"/>
      <c r="H50" s="278"/>
      <c r="I50" s="278"/>
      <c r="J50" s="278"/>
      <c r="K50" s="278"/>
      <c r="L50" s="278"/>
      <c r="M50" s="278"/>
      <c r="N50" s="278"/>
      <c r="O50" s="278"/>
      <c r="P50" s="278"/>
      <c r="Q50" s="278"/>
      <c r="R50" s="278"/>
      <c r="S50" s="278"/>
      <c r="T50" s="278"/>
    </row>
    <row r="51" spans="1:20">
      <c r="A51" s="278"/>
      <c r="B51" s="278"/>
      <c r="C51" s="278"/>
      <c r="D51" s="278"/>
      <c r="E51" s="278"/>
      <c r="F51" s="278"/>
      <c r="G51" s="278"/>
      <c r="H51" s="278"/>
      <c r="I51" s="278"/>
      <c r="J51" s="278"/>
      <c r="K51" s="278"/>
      <c r="L51" s="278"/>
      <c r="M51" s="278"/>
      <c r="N51" s="278"/>
      <c r="O51" s="278"/>
      <c r="P51" s="278"/>
      <c r="Q51" s="278"/>
      <c r="R51" s="278"/>
      <c r="S51" s="278"/>
      <c r="T51" s="278"/>
    </row>
    <row r="52" spans="1:20">
      <c r="A52" s="278"/>
      <c r="B52" s="278"/>
      <c r="C52" s="278"/>
      <c r="D52" s="278"/>
      <c r="E52" s="278"/>
      <c r="F52" s="278"/>
      <c r="G52" s="278"/>
      <c r="H52" s="278"/>
      <c r="I52" s="278"/>
      <c r="J52" s="278"/>
      <c r="K52" s="278"/>
      <c r="L52" s="278"/>
      <c r="M52" s="278"/>
      <c r="N52" s="278"/>
      <c r="O52" s="278"/>
      <c r="P52" s="278"/>
      <c r="Q52" s="278"/>
      <c r="R52" s="278"/>
      <c r="S52" s="278"/>
      <c r="T52" s="278"/>
    </row>
    <row r="53" spans="1:20">
      <c r="A53" s="278"/>
      <c r="B53" s="278"/>
      <c r="C53" s="278"/>
      <c r="D53" s="278"/>
      <c r="E53" s="278"/>
      <c r="F53" s="278"/>
      <c r="G53" s="278"/>
      <c r="H53" s="278"/>
      <c r="I53" s="278"/>
      <c r="J53" s="278"/>
      <c r="K53" s="278"/>
      <c r="L53" s="278"/>
      <c r="M53" s="278"/>
      <c r="N53" s="278"/>
      <c r="O53" s="278"/>
      <c r="P53" s="278"/>
      <c r="Q53" s="278"/>
      <c r="R53" s="278"/>
      <c r="S53" s="278"/>
      <c r="T53" s="278"/>
    </row>
    <row r="54" spans="1:20">
      <c r="A54" s="278"/>
      <c r="B54" s="278"/>
      <c r="C54" s="278"/>
      <c r="D54" s="278"/>
      <c r="E54" s="278"/>
      <c r="F54" s="278"/>
      <c r="G54" s="278"/>
      <c r="H54" s="278"/>
      <c r="I54" s="278"/>
      <c r="J54" s="278"/>
      <c r="K54" s="278"/>
      <c r="L54" s="278"/>
      <c r="M54" s="278"/>
      <c r="N54" s="278"/>
      <c r="O54" s="278"/>
      <c r="P54" s="278"/>
      <c r="Q54" s="278"/>
      <c r="R54" s="278"/>
      <c r="S54" s="278"/>
      <c r="T54" s="278"/>
    </row>
    <row r="55" spans="1:20">
      <c r="A55" s="278"/>
      <c r="B55" s="278"/>
      <c r="C55" s="278"/>
      <c r="D55" s="278"/>
      <c r="E55" s="278"/>
      <c r="F55" s="278"/>
      <c r="G55" s="278"/>
      <c r="H55" s="278"/>
      <c r="I55" s="278"/>
      <c r="J55" s="278"/>
      <c r="K55" s="278"/>
      <c r="L55" s="278"/>
      <c r="M55" s="278"/>
      <c r="N55" s="278"/>
      <c r="O55" s="278"/>
      <c r="P55" s="278"/>
      <c r="Q55" s="278"/>
      <c r="R55" s="278"/>
      <c r="S55" s="278"/>
      <c r="T55" s="278"/>
    </row>
    <row r="56" spans="1:20">
      <c r="A56" s="278"/>
      <c r="B56" s="278"/>
      <c r="C56" s="278"/>
      <c r="D56" s="278"/>
      <c r="E56" s="278"/>
      <c r="F56" s="278"/>
      <c r="G56" s="278"/>
      <c r="H56" s="278"/>
      <c r="I56" s="278"/>
      <c r="J56" s="278"/>
      <c r="K56" s="278"/>
      <c r="L56" s="278"/>
      <c r="M56" s="278"/>
      <c r="N56" s="278"/>
      <c r="O56" s="278"/>
      <c r="P56" s="278"/>
      <c r="Q56" s="278"/>
      <c r="R56" s="278"/>
      <c r="S56" s="278"/>
      <c r="T56" s="278"/>
    </row>
    <row r="57" spans="1:20">
      <c r="A57" s="278"/>
      <c r="B57" s="278"/>
      <c r="C57" s="278"/>
      <c r="D57" s="278"/>
      <c r="E57" s="278"/>
      <c r="F57" s="278"/>
      <c r="G57" s="278"/>
      <c r="H57" s="278"/>
      <c r="I57" s="278"/>
      <c r="J57" s="278"/>
      <c r="K57" s="278"/>
      <c r="L57" s="278"/>
      <c r="M57" s="278"/>
      <c r="N57" s="278"/>
      <c r="O57" s="278"/>
      <c r="P57" s="278"/>
      <c r="Q57" s="278"/>
      <c r="R57" s="278"/>
      <c r="S57" s="278"/>
      <c r="T57" s="278"/>
    </row>
    <row r="58" spans="1:20">
      <c r="A58" s="278"/>
      <c r="B58" s="278"/>
      <c r="C58" s="278"/>
      <c r="D58" s="278"/>
      <c r="E58" s="278"/>
      <c r="F58" s="278"/>
      <c r="G58" s="278"/>
      <c r="H58" s="278"/>
      <c r="I58" s="278"/>
      <c r="J58" s="278"/>
      <c r="K58" s="278"/>
      <c r="L58" s="278"/>
      <c r="M58" s="278"/>
      <c r="N58" s="278"/>
      <c r="O58" s="278"/>
      <c r="P58" s="278"/>
      <c r="Q58" s="278"/>
      <c r="R58" s="278"/>
      <c r="S58" s="278"/>
      <c r="T58" s="278"/>
    </row>
    <row r="59" spans="1:20">
      <c r="A59" s="278"/>
      <c r="B59" s="278"/>
      <c r="C59" s="278"/>
      <c r="D59" s="278"/>
      <c r="E59" s="278"/>
      <c r="F59" s="278"/>
      <c r="G59" s="278"/>
      <c r="H59" s="278"/>
      <c r="I59" s="278"/>
      <c r="J59" s="278"/>
      <c r="K59" s="278"/>
      <c r="L59" s="278"/>
      <c r="M59" s="278"/>
      <c r="N59" s="278"/>
      <c r="O59" s="278"/>
      <c r="P59" s="278"/>
      <c r="Q59" s="278"/>
      <c r="R59" s="278"/>
      <c r="S59" s="278"/>
      <c r="T59" s="278"/>
    </row>
    <row r="60" spans="1:20">
      <c r="A60" s="278"/>
      <c r="B60" s="278"/>
      <c r="C60" s="278"/>
      <c r="D60" s="278"/>
      <c r="E60" s="278"/>
      <c r="F60" s="278"/>
      <c r="G60" s="278"/>
      <c r="H60" s="278"/>
      <c r="I60" s="278"/>
      <c r="J60" s="278"/>
      <c r="K60" s="278"/>
      <c r="L60" s="278"/>
      <c r="M60" s="278"/>
      <c r="N60" s="278"/>
      <c r="O60" s="278"/>
      <c r="P60" s="278"/>
      <c r="Q60" s="278"/>
      <c r="R60" s="278"/>
      <c r="S60" s="278"/>
      <c r="T60" s="278"/>
    </row>
    <row r="61" spans="1:20">
      <c r="A61" s="278"/>
      <c r="B61" s="278"/>
      <c r="C61" s="278"/>
      <c r="D61" s="278"/>
      <c r="E61" s="278"/>
      <c r="F61" s="278"/>
      <c r="G61" s="278"/>
      <c r="H61" s="278"/>
      <c r="I61" s="278"/>
      <c r="J61" s="278"/>
      <c r="K61" s="278"/>
      <c r="L61" s="278"/>
      <c r="M61" s="278"/>
      <c r="N61" s="278"/>
      <c r="O61" s="278"/>
      <c r="P61" s="278"/>
      <c r="Q61" s="278"/>
      <c r="R61" s="278"/>
      <c r="S61" s="278"/>
      <c r="T61" s="278"/>
    </row>
    <row r="62" spans="1:20">
      <c r="A62" s="278"/>
      <c r="B62" s="278"/>
      <c r="C62" s="278"/>
      <c r="D62" s="278"/>
      <c r="E62" s="278"/>
      <c r="F62" s="278"/>
      <c r="G62" s="278"/>
      <c r="H62" s="278"/>
      <c r="I62" s="278"/>
      <c r="J62" s="278"/>
      <c r="K62" s="278"/>
      <c r="L62" s="278"/>
      <c r="M62" s="278"/>
      <c r="N62" s="278"/>
      <c r="O62" s="278"/>
      <c r="P62" s="278"/>
      <c r="Q62" s="278"/>
      <c r="R62" s="278"/>
      <c r="S62" s="278"/>
      <c r="T62" s="278"/>
    </row>
    <row r="63" spans="1:20">
      <c r="A63" s="278"/>
      <c r="B63" s="278"/>
      <c r="C63" s="278"/>
      <c r="D63" s="278"/>
      <c r="E63" s="278"/>
      <c r="F63" s="278"/>
      <c r="G63" s="278"/>
      <c r="H63" s="278"/>
      <c r="I63" s="278"/>
      <c r="J63" s="278"/>
      <c r="K63" s="278"/>
      <c r="L63" s="278"/>
      <c r="M63" s="278"/>
      <c r="N63" s="278"/>
      <c r="O63" s="278"/>
      <c r="P63" s="278"/>
      <c r="Q63" s="278"/>
      <c r="R63" s="278"/>
      <c r="S63" s="278"/>
      <c r="T63" s="278"/>
    </row>
    <row r="64" spans="1:20">
      <c r="A64" s="278"/>
      <c r="B64" s="278"/>
      <c r="C64" s="278"/>
      <c r="D64" s="278"/>
      <c r="E64" s="278"/>
      <c r="F64" s="278"/>
      <c r="G64" s="278"/>
      <c r="H64" s="278"/>
      <c r="I64" s="278"/>
      <c r="J64" s="278"/>
      <c r="K64" s="278"/>
      <c r="L64" s="278"/>
      <c r="M64" s="278"/>
      <c r="N64" s="278"/>
      <c r="O64" s="278"/>
      <c r="P64" s="278"/>
      <c r="Q64" s="278"/>
      <c r="R64" s="278"/>
      <c r="S64" s="278"/>
      <c r="T64" s="278"/>
    </row>
    <row r="65" spans="1:20">
      <c r="A65" s="278"/>
      <c r="B65" s="278"/>
      <c r="C65" s="278"/>
      <c r="D65" s="278"/>
      <c r="E65" s="278"/>
      <c r="F65" s="278"/>
      <c r="G65" s="278"/>
      <c r="H65" s="278"/>
      <c r="I65" s="278"/>
      <c r="J65" s="278"/>
      <c r="K65" s="278"/>
      <c r="L65" s="278"/>
      <c r="M65" s="278"/>
      <c r="N65" s="278"/>
      <c r="O65" s="278"/>
      <c r="P65" s="278"/>
      <c r="Q65" s="278"/>
      <c r="R65" s="278"/>
      <c r="S65" s="278"/>
      <c r="T65" s="278"/>
    </row>
    <row r="66" spans="1:20">
      <c r="A66" s="278"/>
      <c r="B66" s="278"/>
      <c r="C66" s="278"/>
      <c r="D66" s="278"/>
      <c r="E66" s="278"/>
      <c r="F66" s="278"/>
      <c r="G66" s="278"/>
      <c r="H66" s="278"/>
      <c r="I66" s="278"/>
      <c r="J66" s="278"/>
      <c r="K66" s="278"/>
      <c r="L66" s="278"/>
      <c r="M66" s="278"/>
      <c r="N66" s="278"/>
      <c r="O66" s="278"/>
      <c r="P66" s="278"/>
      <c r="Q66" s="278"/>
      <c r="R66" s="278"/>
      <c r="S66" s="278"/>
      <c r="T66" s="278"/>
    </row>
    <row r="67" spans="1:20">
      <c r="A67" s="278"/>
      <c r="B67" s="278"/>
      <c r="C67" s="278"/>
      <c r="D67" s="278"/>
      <c r="E67" s="278"/>
      <c r="F67" s="278"/>
      <c r="G67" s="278"/>
      <c r="H67" s="278"/>
      <c r="I67" s="278"/>
      <c r="J67" s="278"/>
      <c r="K67" s="278"/>
      <c r="L67" s="278"/>
      <c r="M67" s="278"/>
      <c r="N67" s="278"/>
      <c r="O67" s="278"/>
      <c r="P67" s="278"/>
      <c r="Q67" s="278"/>
      <c r="R67" s="278"/>
      <c r="S67" s="278"/>
      <c r="T67" s="278"/>
    </row>
    <row r="68" spans="1:20">
      <c r="A68" s="278"/>
      <c r="B68" s="278"/>
      <c r="C68" s="278"/>
      <c r="D68" s="278"/>
      <c r="E68" s="278"/>
      <c r="F68" s="278"/>
      <c r="G68" s="278"/>
      <c r="H68" s="278"/>
      <c r="I68" s="278"/>
      <c r="J68" s="278"/>
      <c r="K68" s="278"/>
      <c r="L68" s="278"/>
      <c r="M68" s="278"/>
      <c r="N68" s="278"/>
      <c r="O68" s="278"/>
      <c r="P68" s="278"/>
      <c r="Q68" s="278"/>
      <c r="R68" s="278"/>
      <c r="S68" s="278"/>
      <c r="T68" s="278"/>
    </row>
    <row r="69" spans="1:20">
      <c r="A69" s="278"/>
      <c r="B69" s="278"/>
      <c r="C69" s="278"/>
      <c r="D69" s="278"/>
      <c r="E69" s="278"/>
      <c r="F69" s="278"/>
      <c r="G69" s="278"/>
      <c r="H69" s="278"/>
      <c r="I69" s="278"/>
      <c r="J69" s="278"/>
      <c r="K69" s="278"/>
      <c r="L69" s="278"/>
      <c r="M69" s="278"/>
      <c r="N69" s="278"/>
      <c r="O69" s="278"/>
      <c r="P69" s="278"/>
      <c r="Q69" s="278"/>
      <c r="R69" s="278"/>
      <c r="S69" s="278"/>
      <c r="T69" s="278"/>
    </row>
    <row r="70" spans="1:20">
      <c r="A70" s="278"/>
      <c r="B70" s="278"/>
      <c r="C70" s="278"/>
      <c r="D70" s="278"/>
      <c r="E70" s="278"/>
      <c r="F70" s="278"/>
      <c r="G70" s="278"/>
      <c r="H70" s="278"/>
      <c r="I70" s="278"/>
      <c r="J70" s="278"/>
      <c r="K70" s="278"/>
      <c r="L70" s="278"/>
      <c r="M70" s="278"/>
      <c r="N70" s="278"/>
      <c r="O70" s="278"/>
      <c r="P70" s="278"/>
      <c r="Q70" s="278"/>
      <c r="R70" s="278"/>
      <c r="S70" s="278"/>
      <c r="T70" s="278"/>
    </row>
    <row r="71" spans="1:20">
      <c r="A71" s="278"/>
      <c r="B71" s="278"/>
      <c r="C71" s="278"/>
      <c r="D71" s="278"/>
      <c r="E71" s="278"/>
      <c r="F71" s="278"/>
      <c r="G71" s="278"/>
      <c r="H71" s="278"/>
      <c r="I71" s="278"/>
      <c r="J71" s="278"/>
      <c r="K71" s="278"/>
      <c r="L71" s="278"/>
      <c r="M71" s="278"/>
      <c r="N71" s="278"/>
      <c r="O71" s="278"/>
      <c r="P71" s="278"/>
      <c r="Q71" s="278"/>
      <c r="R71" s="278"/>
      <c r="S71" s="278"/>
      <c r="T71" s="278"/>
    </row>
    <row r="72" spans="1:20">
      <c r="A72" s="278"/>
      <c r="B72" s="278"/>
      <c r="C72" s="278"/>
      <c r="D72" s="278"/>
      <c r="E72" s="278"/>
      <c r="F72" s="278"/>
      <c r="G72" s="278"/>
      <c r="H72" s="278"/>
      <c r="I72" s="278"/>
      <c r="J72" s="278"/>
      <c r="K72" s="278"/>
      <c r="L72" s="278"/>
      <c r="M72" s="278"/>
      <c r="N72" s="278"/>
      <c r="O72" s="278"/>
      <c r="P72" s="278"/>
      <c r="Q72" s="278"/>
      <c r="R72" s="278"/>
      <c r="S72" s="278"/>
      <c r="T72" s="278"/>
    </row>
    <row r="73" spans="1:20">
      <c r="A73" s="278"/>
      <c r="B73" s="278"/>
      <c r="C73" s="278"/>
      <c r="D73" s="278"/>
      <c r="E73" s="278"/>
      <c r="F73" s="278"/>
      <c r="G73" s="278"/>
      <c r="H73" s="278"/>
      <c r="I73" s="278"/>
      <c r="J73" s="278"/>
      <c r="K73" s="278"/>
      <c r="L73" s="278"/>
      <c r="M73" s="278"/>
      <c r="N73" s="278"/>
      <c r="O73" s="278"/>
      <c r="P73" s="278"/>
      <c r="Q73" s="278"/>
      <c r="R73" s="278"/>
      <c r="S73" s="278"/>
      <c r="T73" s="278"/>
    </row>
    <row r="74" spans="1:20">
      <c r="A74" s="278"/>
      <c r="B74" s="278"/>
      <c r="C74" s="278"/>
      <c r="D74" s="278"/>
      <c r="E74" s="278"/>
      <c r="F74" s="278"/>
      <c r="G74" s="278"/>
      <c r="H74" s="278"/>
      <c r="I74" s="278"/>
      <c r="J74" s="278"/>
      <c r="K74" s="278"/>
      <c r="L74" s="278"/>
      <c r="M74" s="278"/>
      <c r="N74" s="278"/>
      <c r="O74" s="278"/>
      <c r="P74" s="278"/>
      <c r="Q74" s="278"/>
      <c r="R74" s="278"/>
      <c r="S74" s="278"/>
      <c r="T74" s="278"/>
    </row>
    <row r="75" spans="1:20">
      <c r="A75" s="278"/>
      <c r="B75" s="278"/>
      <c r="C75" s="278"/>
      <c r="D75" s="278"/>
      <c r="E75" s="278"/>
      <c r="F75" s="278"/>
      <c r="G75" s="278"/>
      <c r="H75" s="278"/>
      <c r="I75" s="278"/>
      <c r="J75" s="278"/>
      <c r="K75" s="278"/>
      <c r="L75" s="278"/>
      <c r="M75" s="278"/>
      <c r="N75" s="278"/>
      <c r="O75" s="278"/>
      <c r="P75" s="278"/>
      <c r="Q75" s="278"/>
      <c r="R75" s="278"/>
      <c r="S75" s="278"/>
      <c r="T75" s="278"/>
    </row>
    <row r="76" spans="1:20">
      <c r="A76" s="278"/>
      <c r="B76" s="278"/>
      <c r="C76" s="278"/>
      <c r="D76" s="278"/>
      <c r="E76" s="278"/>
      <c r="F76" s="278"/>
      <c r="G76" s="278"/>
      <c r="H76" s="278"/>
      <c r="I76" s="278"/>
      <c r="J76" s="278"/>
      <c r="K76" s="278"/>
      <c r="L76" s="278"/>
      <c r="M76" s="278"/>
      <c r="N76" s="278"/>
      <c r="O76" s="278"/>
      <c r="P76" s="278"/>
      <c r="Q76" s="278"/>
      <c r="R76" s="278"/>
      <c r="S76" s="278"/>
      <c r="T76" s="278"/>
    </row>
    <row r="77" spans="1:20">
      <c r="A77" s="278"/>
      <c r="B77" s="278"/>
      <c r="C77" s="278"/>
      <c r="D77" s="278"/>
      <c r="E77" s="278"/>
      <c r="F77" s="278"/>
      <c r="G77" s="278"/>
      <c r="H77" s="278"/>
      <c r="I77" s="278"/>
      <c r="J77" s="278"/>
      <c r="K77" s="278"/>
      <c r="L77" s="278"/>
      <c r="M77" s="278"/>
      <c r="N77" s="278"/>
      <c r="O77" s="278"/>
      <c r="P77" s="278"/>
      <c r="Q77" s="278"/>
      <c r="R77" s="278"/>
      <c r="S77" s="278"/>
      <c r="T77" s="278"/>
    </row>
    <row r="78" spans="1:20">
      <c r="A78" s="278"/>
      <c r="B78" s="278"/>
      <c r="C78" s="278"/>
      <c r="D78" s="278"/>
      <c r="E78" s="278"/>
      <c r="F78" s="278"/>
      <c r="G78" s="278"/>
      <c r="H78" s="278"/>
      <c r="I78" s="278"/>
      <c r="J78" s="278"/>
      <c r="K78" s="278"/>
      <c r="L78" s="278"/>
      <c r="M78" s="278"/>
      <c r="N78" s="278"/>
      <c r="O78" s="278"/>
      <c r="P78" s="278"/>
      <c r="Q78" s="278"/>
      <c r="R78" s="278"/>
      <c r="S78" s="278"/>
      <c r="T78" s="278"/>
    </row>
    <row r="79" spans="1:20">
      <c r="A79" s="278"/>
      <c r="B79" s="278"/>
      <c r="C79" s="278"/>
      <c r="D79" s="278"/>
      <c r="E79" s="278"/>
      <c r="F79" s="278"/>
      <c r="G79" s="278"/>
      <c r="H79" s="278"/>
      <c r="I79" s="278"/>
      <c r="J79" s="278"/>
      <c r="K79" s="278"/>
      <c r="L79" s="278"/>
      <c r="M79" s="278"/>
      <c r="N79" s="278"/>
      <c r="O79" s="278"/>
      <c r="P79" s="278"/>
      <c r="Q79" s="278"/>
      <c r="R79" s="278"/>
      <c r="S79" s="278"/>
      <c r="T79" s="278"/>
    </row>
    <row r="80" spans="1:20">
      <c r="A80" s="278"/>
      <c r="B80" s="278"/>
      <c r="C80" s="278"/>
      <c r="D80" s="278"/>
      <c r="E80" s="278"/>
      <c r="F80" s="278"/>
      <c r="G80" s="278"/>
      <c r="H80" s="278"/>
      <c r="I80" s="278"/>
      <c r="J80" s="278"/>
      <c r="K80" s="278"/>
      <c r="L80" s="278"/>
      <c r="M80" s="278"/>
      <c r="N80" s="278"/>
      <c r="O80" s="278"/>
      <c r="P80" s="278"/>
      <c r="Q80" s="278"/>
      <c r="R80" s="278"/>
      <c r="S80" s="278"/>
      <c r="T80" s="278"/>
    </row>
    <row r="81" spans="1:20">
      <c r="A81" s="278"/>
      <c r="B81" s="278"/>
      <c r="C81" s="278"/>
      <c r="D81" s="278"/>
      <c r="E81" s="278"/>
      <c r="F81" s="278"/>
      <c r="G81" s="278"/>
      <c r="H81" s="278"/>
      <c r="I81" s="278"/>
      <c r="J81" s="278"/>
      <c r="K81" s="278"/>
      <c r="L81" s="278"/>
      <c r="M81" s="278"/>
      <c r="N81" s="278"/>
      <c r="O81" s="278"/>
      <c r="P81" s="278"/>
      <c r="Q81" s="278"/>
      <c r="R81" s="278"/>
      <c r="S81" s="278"/>
      <c r="T81" s="278"/>
    </row>
    <row r="82" spans="1:20">
      <c r="A82" s="278"/>
      <c r="B82" s="278"/>
      <c r="C82" s="278"/>
      <c r="D82" s="278"/>
      <c r="E82" s="278"/>
      <c r="F82" s="278"/>
      <c r="G82" s="278"/>
      <c r="H82" s="278"/>
      <c r="I82" s="278"/>
      <c r="J82" s="278"/>
      <c r="K82" s="278"/>
      <c r="L82" s="278"/>
      <c r="M82" s="278"/>
      <c r="N82" s="278"/>
      <c r="O82" s="278"/>
      <c r="P82" s="278"/>
      <c r="Q82" s="278"/>
      <c r="R82" s="278"/>
      <c r="S82" s="278"/>
      <c r="T82" s="278"/>
    </row>
    <row r="83" spans="1:20">
      <c r="A83" s="278"/>
      <c r="B83" s="278"/>
      <c r="C83" s="278"/>
      <c r="D83" s="278"/>
      <c r="E83" s="278"/>
      <c r="F83" s="278"/>
      <c r="G83" s="278"/>
      <c r="H83" s="278"/>
      <c r="I83" s="278"/>
      <c r="J83" s="278"/>
      <c r="K83" s="278"/>
      <c r="L83" s="278"/>
      <c r="M83" s="278"/>
      <c r="N83" s="278"/>
      <c r="O83" s="278"/>
      <c r="P83" s="278"/>
      <c r="Q83" s="278"/>
      <c r="R83" s="278"/>
      <c r="S83" s="278"/>
      <c r="T83" s="278"/>
    </row>
    <row r="84" spans="1:20">
      <c r="A84" s="278"/>
      <c r="B84" s="278"/>
      <c r="C84" s="278"/>
      <c r="D84" s="278"/>
      <c r="E84" s="278"/>
      <c r="F84" s="278"/>
      <c r="G84" s="278"/>
      <c r="H84" s="278"/>
      <c r="I84" s="278"/>
      <c r="J84" s="278"/>
      <c r="K84" s="278"/>
      <c r="L84" s="278"/>
      <c r="M84" s="278"/>
      <c r="N84" s="278"/>
      <c r="O84" s="278"/>
      <c r="P84" s="278"/>
      <c r="Q84" s="278"/>
      <c r="R84" s="278"/>
      <c r="S84" s="278"/>
      <c r="T84" s="278"/>
    </row>
    <row r="85" spans="1:20">
      <c r="A85" s="278"/>
      <c r="B85" s="278"/>
      <c r="C85" s="278"/>
      <c r="D85" s="278"/>
      <c r="E85" s="278"/>
      <c r="F85" s="278"/>
      <c r="G85" s="278"/>
      <c r="H85" s="278"/>
      <c r="I85" s="278"/>
      <c r="J85" s="278"/>
      <c r="K85" s="278"/>
      <c r="L85" s="278"/>
      <c r="M85" s="278"/>
      <c r="N85" s="278"/>
      <c r="O85" s="278"/>
      <c r="P85" s="278"/>
      <c r="Q85" s="278"/>
      <c r="R85" s="278"/>
      <c r="S85" s="278"/>
      <c r="T85" s="278"/>
    </row>
    <row r="86" spans="1:20">
      <c r="A86" s="278"/>
      <c r="B86" s="278"/>
      <c r="C86" s="278"/>
      <c r="D86" s="278"/>
      <c r="E86" s="278"/>
      <c r="F86" s="278"/>
      <c r="G86" s="278"/>
      <c r="H86" s="278"/>
      <c r="I86" s="278"/>
      <c r="J86" s="278"/>
      <c r="K86" s="278"/>
      <c r="L86" s="278"/>
      <c r="M86" s="278"/>
      <c r="N86" s="278"/>
      <c r="O86" s="278"/>
      <c r="P86" s="278"/>
      <c r="Q86" s="278"/>
      <c r="R86" s="278"/>
      <c r="S86" s="278"/>
      <c r="T86" s="278"/>
    </row>
    <row r="87" spans="1:20">
      <c r="A87" s="278"/>
      <c r="B87" s="278"/>
      <c r="C87" s="278"/>
      <c r="D87" s="278"/>
      <c r="E87" s="278"/>
      <c r="F87" s="278"/>
      <c r="G87" s="278"/>
      <c r="H87" s="278"/>
      <c r="I87" s="278"/>
      <c r="J87" s="278"/>
      <c r="K87" s="278"/>
      <c r="L87" s="278"/>
      <c r="M87" s="278"/>
      <c r="N87" s="278"/>
      <c r="O87" s="278"/>
      <c r="P87" s="278"/>
      <c r="Q87" s="278"/>
      <c r="R87" s="278"/>
      <c r="S87" s="278"/>
      <c r="T87" s="278"/>
    </row>
    <row r="88" spans="1:20">
      <c r="A88" s="278"/>
      <c r="B88" s="278"/>
      <c r="C88" s="278"/>
      <c r="D88" s="278"/>
      <c r="E88" s="278"/>
      <c r="F88" s="278"/>
      <c r="G88" s="278"/>
      <c r="H88" s="278"/>
      <c r="I88" s="278"/>
      <c r="J88" s="278"/>
      <c r="K88" s="278"/>
      <c r="L88" s="278"/>
      <c r="M88" s="278"/>
      <c r="N88" s="278"/>
      <c r="O88" s="278"/>
      <c r="P88" s="278"/>
      <c r="Q88" s="278"/>
      <c r="R88" s="278"/>
      <c r="S88" s="278"/>
      <c r="T88" s="278"/>
    </row>
    <row r="89" spans="1:20">
      <c r="A89" s="278"/>
      <c r="B89" s="278"/>
      <c r="C89" s="278"/>
      <c r="D89" s="278"/>
      <c r="E89" s="278"/>
      <c r="F89" s="278"/>
      <c r="G89" s="278"/>
      <c r="H89" s="278"/>
      <c r="I89" s="278"/>
      <c r="J89" s="278"/>
      <c r="K89" s="278"/>
      <c r="L89" s="278"/>
      <c r="M89" s="278"/>
      <c r="N89" s="278"/>
      <c r="O89" s="278"/>
      <c r="P89" s="278"/>
      <c r="Q89" s="278"/>
      <c r="R89" s="278"/>
      <c r="S89" s="278"/>
      <c r="T89" s="278"/>
    </row>
    <row r="90" spans="1:20">
      <c r="A90" s="278"/>
      <c r="B90" s="278"/>
      <c r="C90" s="278"/>
      <c r="D90" s="278"/>
      <c r="E90" s="278"/>
      <c r="F90" s="278"/>
      <c r="G90" s="278"/>
      <c r="H90" s="278"/>
      <c r="I90" s="278"/>
      <c r="J90" s="278"/>
      <c r="K90" s="278"/>
      <c r="L90" s="278"/>
      <c r="M90" s="278"/>
      <c r="N90" s="278"/>
      <c r="O90" s="278"/>
      <c r="P90" s="278"/>
      <c r="Q90" s="278"/>
      <c r="R90" s="278"/>
      <c r="S90" s="278"/>
      <c r="T90" s="278"/>
    </row>
    <row r="91" spans="1:20">
      <c r="A91" s="278"/>
      <c r="B91" s="278"/>
      <c r="C91" s="278"/>
      <c r="D91" s="278"/>
      <c r="E91" s="278"/>
      <c r="F91" s="278"/>
      <c r="G91" s="278"/>
      <c r="H91" s="278"/>
      <c r="I91" s="278"/>
      <c r="J91" s="278"/>
      <c r="K91" s="278"/>
      <c r="L91" s="278"/>
      <c r="M91" s="278"/>
      <c r="N91" s="278"/>
      <c r="O91" s="278"/>
      <c r="P91" s="278"/>
      <c r="Q91" s="278"/>
      <c r="R91" s="278"/>
      <c r="S91" s="278"/>
      <c r="T91" s="278"/>
    </row>
    <row r="92" spans="1:20">
      <c r="A92" s="278"/>
      <c r="B92" s="278"/>
      <c r="C92" s="278"/>
      <c r="D92" s="278"/>
      <c r="E92" s="278"/>
      <c r="F92" s="278"/>
      <c r="G92" s="278"/>
      <c r="H92" s="278"/>
      <c r="I92" s="278"/>
      <c r="J92" s="278"/>
      <c r="K92" s="278"/>
      <c r="L92" s="278"/>
      <c r="M92" s="278"/>
      <c r="N92" s="278"/>
      <c r="O92" s="278"/>
      <c r="P92" s="278"/>
      <c r="Q92" s="278"/>
      <c r="R92" s="278"/>
      <c r="S92" s="278"/>
      <c r="T92" s="278"/>
    </row>
    <row r="93" spans="1:20">
      <c r="A93" s="278"/>
      <c r="B93" s="278"/>
      <c r="C93" s="278"/>
      <c r="D93" s="278"/>
      <c r="E93" s="278"/>
      <c r="F93" s="278"/>
      <c r="G93" s="278"/>
      <c r="H93" s="278"/>
      <c r="I93" s="278"/>
      <c r="J93" s="278"/>
      <c r="K93" s="278"/>
      <c r="L93" s="278"/>
      <c r="M93" s="278"/>
      <c r="N93" s="278"/>
      <c r="O93" s="278"/>
      <c r="P93" s="278"/>
      <c r="Q93" s="278"/>
      <c r="R93" s="278"/>
      <c r="S93" s="278"/>
      <c r="T93" s="278"/>
    </row>
    <row r="94" spans="1:20">
      <c r="A94" s="278"/>
      <c r="B94" s="278"/>
      <c r="C94" s="278"/>
      <c r="D94" s="278"/>
      <c r="E94" s="278"/>
      <c r="F94" s="278"/>
      <c r="G94" s="278"/>
      <c r="H94" s="278"/>
      <c r="I94" s="278"/>
      <c r="J94" s="278"/>
      <c r="K94" s="278"/>
      <c r="L94" s="278"/>
      <c r="M94" s="278"/>
      <c r="N94" s="278"/>
      <c r="O94" s="278"/>
      <c r="P94" s="278"/>
      <c r="Q94" s="278"/>
      <c r="R94" s="278"/>
      <c r="S94" s="278"/>
      <c r="T94" s="278"/>
    </row>
    <row r="95" spans="1:20">
      <c r="A95" s="278"/>
      <c r="B95" s="278"/>
      <c r="C95" s="278"/>
      <c r="D95" s="278"/>
      <c r="E95" s="278"/>
      <c r="F95" s="278"/>
      <c r="G95" s="278"/>
      <c r="H95" s="278"/>
      <c r="I95" s="278"/>
      <c r="J95" s="278"/>
      <c r="K95" s="278"/>
      <c r="L95" s="278"/>
      <c r="M95" s="278"/>
      <c r="N95" s="278"/>
      <c r="O95" s="278"/>
      <c r="P95" s="278"/>
      <c r="Q95" s="278"/>
      <c r="R95" s="278"/>
      <c r="S95" s="278"/>
      <c r="T95" s="278"/>
    </row>
    <row r="96" spans="1:20">
      <c r="A96" s="278"/>
      <c r="B96" s="278"/>
      <c r="C96" s="278"/>
      <c r="D96" s="278"/>
      <c r="E96" s="278"/>
      <c r="F96" s="278"/>
      <c r="G96" s="278"/>
      <c r="H96" s="278"/>
      <c r="I96" s="278"/>
      <c r="J96" s="278"/>
      <c r="K96" s="278"/>
      <c r="L96" s="278"/>
      <c r="M96" s="278"/>
      <c r="N96" s="278"/>
      <c r="O96" s="278"/>
      <c r="P96" s="278"/>
      <c r="Q96" s="278"/>
      <c r="R96" s="278"/>
      <c r="S96" s="278"/>
      <c r="T96" s="278"/>
    </row>
    <row r="97" spans="1:20">
      <c r="A97" s="278"/>
      <c r="B97" s="278"/>
      <c r="C97" s="278"/>
      <c r="D97" s="278"/>
      <c r="E97" s="278"/>
      <c r="F97" s="278"/>
      <c r="G97" s="278"/>
      <c r="H97" s="278"/>
      <c r="I97" s="278"/>
      <c r="J97" s="278"/>
      <c r="K97" s="278"/>
      <c r="L97" s="278"/>
      <c r="M97" s="278"/>
      <c r="N97" s="278"/>
      <c r="O97" s="278"/>
      <c r="P97" s="278"/>
      <c r="Q97" s="278"/>
      <c r="R97" s="278"/>
      <c r="S97" s="278"/>
      <c r="T97" s="278"/>
    </row>
    <row r="98" spans="1:20">
      <c r="A98" s="278"/>
      <c r="B98" s="278"/>
      <c r="C98" s="278"/>
      <c r="D98" s="278"/>
      <c r="E98" s="278"/>
      <c r="F98" s="278"/>
      <c r="G98" s="278"/>
      <c r="H98" s="278"/>
      <c r="I98" s="278"/>
      <c r="J98" s="278"/>
      <c r="K98" s="278"/>
      <c r="L98" s="278"/>
      <c r="M98" s="278"/>
      <c r="N98" s="278"/>
      <c r="O98" s="278"/>
      <c r="P98" s="278"/>
      <c r="Q98" s="278"/>
      <c r="R98" s="278"/>
      <c r="S98" s="278"/>
      <c r="T98" s="278"/>
    </row>
    <row r="99" spans="1:20">
      <c r="A99" s="278"/>
      <c r="B99" s="278"/>
      <c r="C99" s="278"/>
      <c r="D99" s="278"/>
      <c r="E99" s="278"/>
      <c r="F99" s="278"/>
      <c r="G99" s="278"/>
      <c r="H99" s="278"/>
      <c r="I99" s="278"/>
      <c r="J99" s="278"/>
      <c r="K99" s="278"/>
      <c r="L99" s="278"/>
      <c r="M99" s="278"/>
      <c r="N99" s="278"/>
      <c r="O99" s="278"/>
      <c r="P99" s="278"/>
      <c r="Q99" s="278"/>
      <c r="R99" s="278"/>
      <c r="S99" s="278"/>
      <c r="T99" s="278"/>
    </row>
    <row r="100" spans="1:20">
      <c r="A100" s="278"/>
      <c r="B100" s="278"/>
      <c r="C100" s="278"/>
      <c r="D100" s="278"/>
      <c r="E100" s="278"/>
      <c r="F100" s="278"/>
      <c r="G100" s="278"/>
      <c r="H100" s="278"/>
      <c r="I100" s="278"/>
      <c r="J100" s="278"/>
      <c r="K100" s="278"/>
      <c r="L100" s="278"/>
      <c r="M100" s="278"/>
      <c r="N100" s="278"/>
      <c r="O100" s="278"/>
      <c r="P100" s="278"/>
      <c r="Q100" s="278"/>
      <c r="R100" s="278"/>
      <c r="S100" s="278"/>
      <c r="T100" s="278"/>
    </row>
    <row r="101" spans="1:20">
      <c r="A101" s="278"/>
      <c r="B101" s="278"/>
      <c r="C101" s="278"/>
      <c r="D101" s="278"/>
      <c r="E101" s="278"/>
      <c r="F101" s="278"/>
      <c r="G101" s="278"/>
      <c r="H101" s="278"/>
      <c r="I101" s="278"/>
      <c r="J101" s="278"/>
      <c r="K101" s="278"/>
      <c r="L101" s="278"/>
      <c r="M101" s="278"/>
      <c r="N101" s="278"/>
      <c r="O101" s="278"/>
      <c r="P101" s="278"/>
      <c r="Q101" s="278"/>
      <c r="R101" s="278"/>
      <c r="S101" s="278"/>
      <c r="T101" s="278"/>
    </row>
    <row r="102" spans="1:20">
      <c r="A102" s="278"/>
      <c r="B102" s="278"/>
      <c r="C102" s="278"/>
      <c r="D102" s="278"/>
      <c r="E102" s="278"/>
      <c r="F102" s="278"/>
      <c r="G102" s="278"/>
      <c r="H102" s="278"/>
      <c r="I102" s="278"/>
      <c r="J102" s="278"/>
      <c r="K102" s="278"/>
      <c r="L102" s="278"/>
      <c r="M102" s="278"/>
      <c r="N102" s="278"/>
      <c r="O102" s="278"/>
      <c r="P102" s="278"/>
      <c r="Q102" s="278"/>
      <c r="R102" s="278"/>
      <c r="S102" s="278"/>
      <c r="T102" s="278"/>
    </row>
    <row r="103" spans="1:20">
      <c r="A103" s="278"/>
      <c r="B103" s="278"/>
      <c r="C103" s="278"/>
      <c r="D103" s="278"/>
      <c r="E103" s="278"/>
      <c r="F103" s="278"/>
      <c r="G103" s="278"/>
      <c r="H103" s="278"/>
      <c r="I103" s="278"/>
      <c r="J103" s="278"/>
      <c r="K103" s="278"/>
      <c r="L103" s="278"/>
      <c r="M103" s="278"/>
      <c r="N103" s="278"/>
      <c r="O103" s="278"/>
      <c r="P103" s="278"/>
      <c r="Q103" s="278"/>
      <c r="R103" s="278"/>
      <c r="S103" s="278"/>
      <c r="T103" s="278"/>
    </row>
    <row r="104" spans="1:20">
      <c r="A104" s="278"/>
      <c r="B104" s="278"/>
      <c r="C104" s="278"/>
      <c r="D104" s="278"/>
      <c r="E104" s="278"/>
      <c r="F104" s="278"/>
      <c r="G104" s="278"/>
      <c r="H104" s="278"/>
      <c r="I104" s="278"/>
      <c r="J104" s="278"/>
      <c r="K104" s="278"/>
      <c r="L104" s="278"/>
      <c r="M104" s="278"/>
      <c r="N104" s="278"/>
      <c r="O104" s="278"/>
      <c r="P104" s="278"/>
      <c r="Q104" s="278"/>
      <c r="R104" s="278"/>
      <c r="S104" s="278"/>
      <c r="T104" s="278"/>
    </row>
    <row r="105" spans="1:20">
      <c r="A105" s="278"/>
      <c r="B105" s="278"/>
      <c r="C105" s="278"/>
      <c r="D105" s="278"/>
      <c r="E105" s="278"/>
      <c r="F105" s="278"/>
      <c r="G105" s="278"/>
      <c r="H105" s="278"/>
      <c r="I105" s="278"/>
      <c r="J105" s="278"/>
      <c r="K105" s="278"/>
      <c r="L105" s="278"/>
      <c r="M105" s="278"/>
      <c r="N105" s="278"/>
      <c r="O105" s="278"/>
      <c r="P105" s="278"/>
      <c r="Q105" s="278"/>
      <c r="R105" s="278"/>
      <c r="S105" s="278"/>
      <c r="T105" s="278"/>
    </row>
    <row r="106" spans="1:20">
      <c r="A106" s="278"/>
      <c r="B106" s="278"/>
      <c r="C106" s="278"/>
      <c r="D106" s="278"/>
      <c r="E106" s="278"/>
      <c r="F106" s="278"/>
      <c r="G106" s="278"/>
      <c r="H106" s="278"/>
      <c r="I106" s="278"/>
      <c r="J106" s="278"/>
      <c r="K106" s="278"/>
      <c r="L106" s="278"/>
      <c r="M106" s="278"/>
      <c r="N106" s="278"/>
      <c r="O106" s="278"/>
      <c r="P106" s="278"/>
      <c r="Q106" s="278"/>
      <c r="R106" s="278"/>
      <c r="S106" s="278"/>
      <c r="T106" s="278"/>
    </row>
    <row r="107" spans="1:20">
      <c r="A107" s="278"/>
      <c r="B107" s="278"/>
      <c r="C107" s="278"/>
      <c r="D107" s="278"/>
      <c r="E107" s="278"/>
      <c r="F107" s="278"/>
      <c r="G107" s="278"/>
      <c r="H107" s="278"/>
      <c r="I107" s="278"/>
      <c r="J107" s="278"/>
      <c r="K107" s="278"/>
      <c r="L107" s="278"/>
      <c r="M107" s="278"/>
      <c r="N107" s="278"/>
      <c r="O107" s="278"/>
      <c r="P107" s="278"/>
      <c r="Q107" s="278"/>
      <c r="R107" s="278"/>
      <c r="S107" s="278"/>
      <c r="T107" s="278"/>
    </row>
    <row r="108" spans="1:20">
      <c r="A108" s="278"/>
      <c r="B108" s="278"/>
      <c r="C108" s="278"/>
      <c r="D108" s="278"/>
      <c r="E108" s="278"/>
      <c r="F108" s="278"/>
      <c r="G108" s="278"/>
      <c r="H108" s="278"/>
      <c r="I108" s="278"/>
      <c r="J108" s="278"/>
      <c r="K108" s="278"/>
      <c r="L108" s="278"/>
      <c r="M108" s="278"/>
      <c r="N108" s="278"/>
      <c r="O108" s="278"/>
      <c r="P108" s="278"/>
      <c r="Q108" s="278"/>
      <c r="R108" s="278"/>
      <c r="S108" s="278"/>
      <c r="T108" s="278"/>
    </row>
    <row r="109" spans="1:20">
      <c r="A109" s="278"/>
      <c r="B109" s="278"/>
      <c r="C109" s="278"/>
      <c r="D109" s="278"/>
      <c r="E109" s="278"/>
      <c r="F109" s="278"/>
      <c r="G109" s="278"/>
      <c r="H109" s="278"/>
      <c r="I109" s="278"/>
      <c r="J109" s="278"/>
      <c r="K109" s="278"/>
      <c r="L109" s="278"/>
      <c r="M109" s="278"/>
      <c r="N109" s="278"/>
      <c r="O109" s="278"/>
      <c r="P109" s="278"/>
      <c r="Q109" s="278"/>
      <c r="R109" s="278"/>
      <c r="S109" s="278"/>
      <c r="T109" s="278"/>
    </row>
    <row r="110" spans="1:20">
      <c r="A110" s="278"/>
      <c r="B110" s="278"/>
      <c r="C110" s="278"/>
      <c r="D110" s="278"/>
      <c r="E110" s="278"/>
      <c r="F110" s="278"/>
      <c r="G110" s="278"/>
      <c r="H110" s="278"/>
      <c r="I110" s="278"/>
      <c r="J110" s="278"/>
      <c r="K110" s="278"/>
      <c r="L110" s="278"/>
      <c r="M110" s="278"/>
      <c r="N110" s="278"/>
      <c r="O110" s="278"/>
      <c r="P110" s="278"/>
      <c r="Q110" s="278"/>
      <c r="R110" s="278"/>
      <c r="S110" s="278"/>
      <c r="T110" s="278"/>
    </row>
    <row r="111" spans="1:20">
      <c r="A111" s="278"/>
      <c r="B111" s="278"/>
      <c r="C111" s="278"/>
      <c r="D111" s="278"/>
      <c r="E111" s="278"/>
      <c r="F111" s="278"/>
      <c r="G111" s="278"/>
      <c r="H111" s="278"/>
      <c r="I111" s="278"/>
      <c r="J111" s="278"/>
      <c r="K111" s="278"/>
      <c r="L111" s="278"/>
      <c r="M111" s="278"/>
      <c r="N111" s="278"/>
      <c r="O111" s="278"/>
      <c r="P111" s="278"/>
      <c r="Q111" s="278"/>
      <c r="R111" s="278"/>
      <c r="S111" s="278"/>
      <c r="T111" s="278"/>
    </row>
    <row r="112" spans="1:20">
      <c r="A112" s="278"/>
      <c r="B112" s="278"/>
      <c r="C112" s="278"/>
      <c r="D112" s="278"/>
      <c r="E112" s="278"/>
      <c r="F112" s="278"/>
      <c r="G112" s="278"/>
      <c r="H112" s="278"/>
      <c r="I112" s="278"/>
      <c r="J112" s="278"/>
      <c r="K112" s="278"/>
      <c r="L112" s="278"/>
      <c r="M112" s="278"/>
      <c r="N112" s="278"/>
      <c r="O112" s="278"/>
      <c r="P112" s="278"/>
      <c r="Q112" s="278"/>
      <c r="R112" s="278"/>
      <c r="S112" s="278"/>
      <c r="T112" s="278"/>
    </row>
    <row r="113" spans="1:20">
      <c r="A113" s="278"/>
      <c r="B113" s="278"/>
      <c r="C113" s="278"/>
      <c r="D113" s="278"/>
      <c r="E113" s="278"/>
      <c r="F113" s="278"/>
      <c r="G113" s="278"/>
      <c r="H113" s="278"/>
      <c r="I113" s="278"/>
      <c r="J113" s="278"/>
      <c r="K113" s="278"/>
      <c r="L113" s="278"/>
      <c r="M113" s="278"/>
      <c r="N113" s="278"/>
      <c r="O113" s="278"/>
      <c r="P113" s="278"/>
      <c r="Q113" s="278"/>
      <c r="R113" s="278"/>
      <c r="S113" s="278"/>
      <c r="T113" s="278"/>
    </row>
    <row r="114" spans="1:20">
      <c r="A114" s="278"/>
      <c r="B114" s="278"/>
      <c r="C114" s="278"/>
      <c r="D114" s="278"/>
      <c r="E114" s="278"/>
      <c r="F114" s="278"/>
      <c r="G114" s="278"/>
      <c r="H114" s="278"/>
      <c r="I114" s="278"/>
      <c r="J114" s="278"/>
      <c r="K114" s="278"/>
      <c r="L114" s="278"/>
      <c r="M114" s="278"/>
      <c r="N114" s="278"/>
      <c r="O114" s="278"/>
      <c r="P114" s="278"/>
      <c r="Q114" s="278"/>
      <c r="R114" s="278"/>
      <c r="S114" s="278"/>
      <c r="T114" s="278"/>
    </row>
    <row r="115" spans="1:20">
      <c r="A115" s="278"/>
      <c r="B115" s="278"/>
      <c r="C115" s="278"/>
      <c r="D115" s="278"/>
      <c r="E115" s="278"/>
      <c r="F115" s="278"/>
      <c r="G115" s="278"/>
      <c r="H115" s="278"/>
      <c r="I115" s="278"/>
      <c r="J115" s="278"/>
      <c r="K115" s="278"/>
      <c r="L115" s="278"/>
      <c r="M115" s="278"/>
      <c r="N115" s="278"/>
      <c r="O115" s="278"/>
      <c r="P115" s="278"/>
      <c r="Q115" s="278"/>
      <c r="R115" s="278"/>
      <c r="S115" s="278"/>
      <c r="T115" s="278"/>
    </row>
    <row r="116" spans="1:20">
      <c r="A116" s="278"/>
      <c r="B116" s="278"/>
      <c r="C116" s="278"/>
      <c r="D116" s="278"/>
      <c r="E116" s="278"/>
      <c r="F116" s="278"/>
      <c r="G116" s="278"/>
      <c r="H116" s="278"/>
      <c r="I116" s="278"/>
      <c r="J116" s="278"/>
      <c r="K116" s="278"/>
      <c r="L116" s="278"/>
      <c r="M116" s="278"/>
      <c r="N116" s="278"/>
      <c r="O116" s="278"/>
      <c r="P116" s="278"/>
      <c r="Q116" s="278"/>
      <c r="R116" s="278"/>
      <c r="S116" s="278"/>
      <c r="T116" s="278"/>
    </row>
    <row r="117" spans="1:20">
      <c r="A117" s="278"/>
      <c r="B117" s="278"/>
      <c r="C117" s="278"/>
      <c r="D117" s="278"/>
      <c r="E117" s="278"/>
      <c r="F117" s="278"/>
      <c r="G117" s="278"/>
      <c r="H117" s="278"/>
      <c r="I117" s="278"/>
      <c r="J117" s="278"/>
      <c r="K117" s="278"/>
      <c r="L117" s="278"/>
      <c r="M117" s="278"/>
      <c r="N117" s="278"/>
      <c r="O117" s="278"/>
      <c r="P117" s="278"/>
      <c r="Q117" s="278"/>
      <c r="R117" s="278"/>
      <c r="S117" s="278"/>
      <c r="T117" s="278"/>
    </row>
    <row r="118" spans="1:20">
      <c r="A118" s="278"/>
      <c r="B118" s="278"/>
      <c r="C118" s="278"/>
      <c r="D118" s="278"/>
      <c r="E118" s="278"/>
      <c r="F118" s="278"/>
      <c r="G118" s="278"/>
      <c r="H118" s="278"/>
      <c r="I118" s="278"/>
      <c r="J118" s="278"/>
      <c r="K118" s="278"/>
      <c r="L118" s="278"/>
      <c r="M118" s="278"/>
      <c r="N118" s="278"/>
      <c r="O118" s="278"/>
      <c r="P118" s="278"/>
      <c r="Q118" s="278"/>
      <c r="R118" s="278"/>
      <c r="S118" s="278"/>
      <c r="T118" s="278"/>
    </row>
    <row r="119" spans="1:20">
      <c r="A119" s="278"/>
      <c r="B119" s="278"/>
      <c r="C119" s="278"/>
      <c r="D119" s="278"/>
      <c r="E119" s="278"/>
      <c r="F119" s="278"/>
      <c r="G119" s="278"/>
      <c r="H119" s="278"/>
      <c r="I119" s="278"/>
      <c r="J119" s="278"/>
      <c r="K119" s="278"/>
      <c r="L119" s="278"/>
      <c r="M119" s="278"/>
      <c r="N119" s="278"/>
      <c r="O119" s="278"/>
      <c r="P119" s="278"/>
      <c r="Q119" s="278"/>
      <c r="R119" s="278"/>
      <c r="S119" s="278"/>
      <c r="T119" s="278"/>
    </row>
    <row r="120" spans="1:20">
      <c r="A120" s="278"/>
      <c r="B120" s="278"/>
      <c r="C120" s="278"/>
      <c r="D120" s="278"/>
      <c r="E120" s="278"/>
      <c r="F120" s="278"/>
      <c r="G120" s="278"/>
      <c r="H120" s="278"/>
      <c r="I120" s="278"/>
      <c r="J120" s="278"/>
      <c r="K120" s="278"/>
      <c r="L120" s="278"/>
      <c r="M120" s="278"/>
      <c r="N120" s="278"/>
      <c r="O120" s="278"/>
      <c r="P120" s="278"/>
      <c r="Q120" s="278"/>
      <c r="R120" s="278"/>
      <c r="S120" s="278"/>
      <c r="T120" s="278"/>
    </row>
    <row r="121" spans="1:20">
      <c r="A121" s="278"/>
      <c r="B121" s="278"/>
      <c r="C121" s="278"/>
      <c r="D121" s="278"/>
      <c r="E121" s="278"/>
      <c r="F121" s="278"/>
      <c r="G121" s="278"/>
      <c r="H121" s="278"/>
      <c r="I121" s="278"/>
      <c r="J121" s="278"/>
      <c r="K121" s="278"/>
      <c r="L121" s="278"/>
      <c r="M121" s="278"/>
      <c r="N121" s="278"/>
      <c r="O121" s="278"/>
      <c r="P121" s="278"/>
      <c r="Q121" s="278"/>
      <c r="R121" s="278"/>
      <c r="S121" s="278"/>
      <c r="T121" s="278"/>
    </row>
    <row r="122" spans="1:20">
      <c r="A122" s="278"/>
      <c r="B122" s="278"/>
      <c r="C122" s="278"/>
      <c r="D122" s="278"/>
      <c r="E122" s="278"/>
      <c r="F122" s="278"/>
      <c r="G122" s="278"/>
      <c r="H122" s="278"/>
      <c r="I122" s="278"/>
      <c r="J122" s="278"/>
      <c r="K122" s="278"/>
      <c r="L122" s="278"/>
      <c r="M122" s="278"/>
      <c r="N122" s="278"/>
      <c r="O122" s="278"/>
      <c r="P122" s="278"/>
      <c r="Q122" s="278"/>
      <c r="R122" s="278"/>
      <c r="S122" s="278"/>
      <c r="T122" s="278"/>
    </row>
    <row r="123" spans="1:20">
      <c r="A123" s="278"/>
      <c r="B123" s="278"/>
      <c r="C123" s="278"/>
      <c r="D123" s="278"/>
      <c r="E123" s="278"/>
      <c r="F123" s="278"/>
      <c r="G123" s="278"/>
      <c r="H123" s="278"/>
      <c r="I123" s="278"/>
      <c r="J123" s="278"/>
      <c r="K123" s="278"/>
      <c r="L123" s="278"/>
      <c r="M123" s="278"/>
      <c r="N123" s="278"/>
      <c r="O123" s="278"/>
      <c r="P123" s="278"/>
      <c r="Q123" s="278"/>
      <c r="R123" s="278"/>
      <c r="S123" s="278"/>
      <c r="T123" s="278"/>
    </row>
    <row r="124" spans="1:20">
      <c r="A124" s="278"/>
      <c r="B124" s="278"/>
      <c r="C124" s="278"/>
      <c r="D124" s="278"/>
      <c r="E124" s="278"/>
      <c r="F124" s="278"/>
      <c r="G124" s="278"/>
      <c r="H124" s="278"/>
      <c r="I124" s="278"/>
      <c r="J124" s="278"/>
      <c r="K124" s="278"/>
      <c r="L124" s="278"/>
      <c r="M124" s="278"/>
      <c r="N124" s="278"/>
      <c r="O124" s="278"/>
      <c r="P124" s="278"/>
      <c r="Q124" s="278"/>
      <c r="R124" s="278"/>
      <c r="S124" s="278"/>
      <c r="T124" s="278"/>
    </row>
    <row r="125" spans="1:20">
      <c r="A125" s="278"/>
      <c r="B125" s="278"/>
      <c r="C125" s="278"/>
      <c r="D125" s="278"/>
      <c r="E125" s="278"/>
      <c r="F125" s="278"/>
      <c r="G125" s="278"/>
      <c r="H125" s="278"/>
      <c r="I125" s="278"/>
      <c r="J125" s="278"/>
      <c r="K125" s="278"/>
      <c r="L125" s="278"/>
      <c r="M125" s="278"/>
      <c r="N125" s="278"/>
      <c r="O125" s="278"/>
      <c r="P125" s="278"/>
      <c r="Q125" s="278"/>
      <c r="R125" s="278"/>
      <c r="S125" s="278"/>
      <c r="T125" s="278"/>
    </row>
    <row r="126" spans="1:20">
      <c r="A126" s="278"/>
      <c r="B126" s="278"/>
      <c r="C126" s="278"/>
      <c r="D126" s="278"/>
      <c r="E126" s="278"/>
      <c r="F126" s="278"/>
      <c r="G126" s="278"/>
      <c r="H126" s="278"/>
      <c r="I126" s="278"/>
      <c r="J126" s="278"/>
      <c r="K126" s="278"/>
      <c r="L126" s="278"/>
      <c r="M126" s="278"/>
      <c r="N126" s="278"/>
      <c r="O126" s="278"/>
      <c r="P126" s="278"/>
      <c r="Q126" s="278"/>
      <c r="R126" s="278"/>
      <c r="S126" s="278"/>
      <c r="T126" s="278"/>
    </row>
    <row r="127" spans="1:20">
      <c r="A127" s="278"/>
      <c r="B127" s="278"/>
      <c r="C127" s="278"/>
      <c r="D127" s="278"/>
      <c r="E127" s="278"/>
      <c r="F127" s="278"/>
      <c r="G127" s="278"/>
      <c r="H127" s="278"/>
      <c r="I127" s="278"/>
      <c r="J127" s="278"/>
      <c r="K127" s="278"/>
      <c r="L127" s="278"/>
      <c r="M127" s="278"/>
      <c r="N127" s="278"/>
      <c r="O127" s="278"/>
      <c r="P127" s="278"/>
      <c r="Q127" s="278"/>
      <c r="R127" s="278"/>
      <c r="S127" s="278"/>
      <c r="T127" s="278"/>
    </row>
    <row r="128" spans="1:20">
      <c r="A128" s="278"/>
      <c r="B128" s="278"/>
      <c r="C128" s="278"/>
      <c r="D128" s="278"/>
      <c r="E128" s="278"/>
      <c r="F128" s="278"/>
      <c r="G128" s="278"/>
      <c r="H128" s="278"/>
      <c r="I128" s="278"/>
      <c r="J128" s="278"/>
      <c r="K128" s="278"/>
      <c r="L128" s="278"/>
      <c r="M128" s="278"/>
      <c r="N128" s="278"/>
      <c r="O128" s="278"/>
      <c r="P128" s="278"/>
      <c r="Q128" s="278"/>
      <c r="R128" s="278"/>
      <c r="S128" s="278"/>
      <c r="T128" s="278"/>
    </row>
    <row r="129" spans="1:20">
      <c r="A129" s="278"/>
      <c r="B129" s="278"/>
      <c r="C129" s="278"/>
      <c r="D129" s="278"/>
      <c r="E129" s="278"/>
      <c r="F129" s="278"/>
      <c r="G129" s="278"/>
      <c r="H129" s="278"/>
      <c r="I129" s="278"/>
      <c r="J129" s="278"/>
      <c r="K129" s="278"/>
      <c r="L129" s="278"/>
      <c r="M129" s="278"/>
      <c r="N129" s="278"/>
      <c r="O129" s="278"/>
      <c r="P129" s="278"/>
      <c r="Q129" s="278"/>
      <c r="R129" s="278"/>
      <c r="S129" s="278"/>
      <c r="T129" s="278"/>
    </row>
    <row r="130" spans="1:20">
      <c r="A130" s="278"/>
      <c r="B130" s="278"/>
      <c r="C130" s="278"/>
      <c r="D130" s="278"/>
      <c r="E130" s="278"/>
      <c r="F130" s="278"/>
      <c r="G130" s="278"/>
      <c r="H130" s="278"/>
      <c r="I130" s="278"/>
      <c r="J130" s="278"/>
      <c r="K130" s="278"/>
      <c r="L130" s="278"/>
      <c r="M130" s="278"/>
      <c r="N130" s="278"/>
      <c r="O130" s="278"/>
      <c r="P130" s="278"/>
      <c r="Q130" s="278"/>
      <c r="R130" s="278"/>
      <c r="S130" s="278"/>
      <c r="T130" s="278"/>
    </row>
    <row r="131" spans="1:20">
      <c r="A131" s="278"/>
      <c r="B131" s="278"/>
      <c r="C131" s="278"/>
      <c r="D131" s="278"/>
      <c r="E131" s="278"/>
      <c r="F131" s="278"/>
      <c r="G131" s="278"/>
      <c r="H131" s="278"/>
      <c r="I131" s="278"/>
      <c r="J131" s="278"/>
      <c r="K131" s="278"/>
      <c r="L131" s="278"/>
      <c r="M131" s="278"/>
      <c r="N131" s="278"/>
      <c r="O131" s="278"/>
      <c r="P131" s="278"/>
      <c r="Q131" s="278"/>
      <c r="R131" s="278"/>
      <c r="S131" s="278"/>
      <c r="T131" s="278"/>
    </row>
    <row r="132" spans="1:20">
      <c r="A132" s="278"/>
      <c r="B132" s="278"/>
      <c r="C132" s="278"/>
      <c r="D132" s="278"/>
      <c r="E132" s="278"/>
      <c r="F132" s="278"/>
      <c r="G132" s="278"/>
      <c r="H132" s="278"/>
      <c r="I132" s="278"/>
      <c r="J132" s="278"/>
      <c r="K132" s="278"/>
      <c r="L132" s="278"/>
      <c r="M132" s="278"/>
      <c r="N132" s="278"/>
      <c r="O132" s="278"/>
      <c r="P132" s="278"/>
      <c r="Q132" s="278"/>
      <c r="R132" s="278"/>
      <c r="S132" s="278"/>
      <c r="T132" s="278"/>
    </row>
    <row r="133" spans="1:20">
      <c r="A133" s="278"/>
      <c r="B133" s="278"/>
      <c r="C133" s="278"/>
      <c r="D133" s="278"/>
      <c r="E133" s="278"/>
      <c r="F133" s="278"/>
      <c r="G133" s="278"/>
      <c r="H133" s="278"/>
      <c r="I133" s="278"/>
      <c r="J133" s="278"/>
      <c r="K133" s="278"/>
      <c r="L133" s="278"/>
      <c r="M133" s="278"/>
      <c r="N133" s="278"/>
      <c r="O133" s="278"/>
      <c r="P133" s="278"/>
      <c r="Q133" s="278"/>
      <c r="R133" s="278"/>
      <c r="S133" s="278"/>
      <c r="T133" s="278"/>
    </row>
    <row r="134" spans="1:20">
      <c r="A134" s="278"/>
      <c r="B134" s="278"/>
      <c r="C134" s="278"/>
      <c r="D134" s="278"/>
      <c r="E134" s="278"/>
      <c r="F134" s="278"/>
      <c r="G134" s="278"/>
      <c r="H134" s="278"/>
      <c r="I134" s="278"/>
      <c r="J134" s="278"/>
      <c r="K134" s="278"/>
      <c r="L134" s="278"/>
      <c r="M134" s="278"/>
      <c r="N134" s="278"/>
      <c r="O134" s="278"/>
      <c r="P134" s="278"/>
      <c r="Q134" s="278"/>
      <c r="R134" s="278"/>
      <c r="S134" s="278"/>
      <c r="T134" s="278"/>
    </row>
    <row r="135" spans="1:20">
      <c r="A135" s="278"/>
      <c r="B135" s="278"/>
      <c r="C135" s="278"/>
      <c r="D135" s="278"/>
      <c r="E135" s="278"/>
      <c r="F135" s="278"/>
      <c r="G135" s="278"/>
      <c r="H135" s="278"/>
      <c r="I135" s="278"/>
      <c r="J135" s="278"/>
      <c r="K135" s="278"/>
      <c r="L135" s="278"/>
      <c r="M135" s="278"/>
      <c r="N135" s="278"/>
      <c r="O135" s="278"/>
      <c r="P135" s="278"/>
      <c r="Q135" s="278"/>
      <c r="R135" s="278"/>
      <c r="S135" s="278"/>
      <c r="T135" s="278"/>
    </row>
    <row r="136" spans="1:20">
      <c r="A136" s="278"/>
      <c r="B136" s="278"/>
      <c r="C136" s="278"/>
      <c r="D136" s="278"/>
      <c r="E136" s="278"/>
      <c r="F136" s="278"/>
      <c r="G136" s="278"/>
      <c r="H136" s="278"/>
      <c r="I136" s="278"/>
      <c r="J136" s="278"/>
      <c r="K136" s="278"/>
      <c r="L136" s="278"/>
      <c r="M136" s="278"/>
      <c r="N136" s="278"/>
      <c r="O136" s="278"/>
      <c r="P136" s="278"/>
      <c r="Q136" s="278"/>
      <c r="R136" s="278"/>
      <c r="S136" s="278"/>
      <c r="T136" s="278"/>
    </row>
    <row r="137" spans="1:20">
      <c r="A137" s="278"/>
      <c r="B137" s="278"/>
      <c r="C137" s="278"/>
      <c r="D137" s="278"/>
      <c r="E137" s="278"/>
      <c r="F137" s="278"/>
      <c r="G137" s="278"/>
      <c r="H137" s="278"/>
      <c r="I137" s="278"/>
      <c r="J137" s="278"/>
      <c r="K137" s="278"/>
      <c r="L137" s="278"/>
      <c r="M137" s="278"/>
      <c r="N137" s="278"/>
      <c r="O137" s="278"/>
      <c r="P137" s="278"/>
      <c r="Q137" s="278"/>
      <c r="R137" s="278"/>
      <c r="S137" s="278"/>
      <c r="T137" s="278"/>
    </row>
    <row r="138" spans="1:20">
      <c r="A138" s="278"/>
      <c r="B138" s="278"/>
      <c r="C138" s="278"/>
      <c r="D138" s="278"/>
      <c r="E138" s="278"/>
      <c r="F138" s="278"/>
      <c r="G138" s="278"/>
      <c r="H138" s="278"/>
      <c r="I138" s="278"/>
      <c r="J138" s="278"/>
      <c r="K138" s="278"/>
      <c r="L138" s="278"/>
      <c r="M138" s="278"/>
      <c r="N138" s="278"/>
      <c r="O138" s="278"/>
      <c r="P138" s="278"/>
      <c r="Q138" s="278"/>
      <c r="R138" s="278"/>
      <c r="S138" s="278"/>
      <c r="T138" s="278"/>
    </row>
    <row r="139" spans="1:20">
      <c r="A139" s="278"/>
      <c r="B139" s="278"/>
      <c r="C139" s="278"/>
      <c r="D139" s="278"/>
      <c r="E139" s="278"/>
      <c r="F139" s="278"/>
      <c r="G139" s="278"/>
      <c r="H139" s="278"/>
      <c r="I139" s="278"/>
      <c r="J139" s="278"/>
      <c r="K139" s="278"/>
      <c r="L139" s="278"/>
      <c r="M139" s="278"/>
      <c r="N139" s="278"/>
      <c r="O139" s="278"/>
      <c r="P139" s="278"/>
      <c r="Q139" s="278"/>
      <c r="R139" s="278"/>
      <c r="S139" s="278"/>
      <c r="T139" s="278"/>
    </row>
    <row r="140" spans="1:20">
      <c r="A140" s="278"/>
      <c r="B140" s="278"/>
      <c r="C140" s="278"/>
      <c r="D140" s="278"/>
      <c r="E140" s="278"/>
      <c r="F140" s="278"/>
      <c r="G140" s="278"/>
      <c r="H140" s="278"/>
      <c r="I140" s="278"/>
      <c r="J140" s="278"/>
      <c r="K140" s="278"/>
      <c r="L140" s="278"/>
      <c r="M140" s="278"/>
      <c r="N140" s="278"/>
      <c r="O140" s="278"/>
      <c r="P140" s="278"/>
      <c r="Q140" s="278"/>
      <c r="R140" s="278"/>
      <c r="S140" s="278"/>
      <c r="T140" s="278"/>
    </row>
    <row r="141" spans="1:20">
      <c r="A141" s="603"/>
      <c r="B141" s="603"/>
      <c r="C141" s="603"/>
      <c r="D141" s="603"/>
      <c r="E141" s="603"/>
      <c r="F141" s="603"/>
      <c r="G141" s="603"/>
      <c r="H141" s="603"/>
      <c r="I141" s="603"/>
      <c r="J141" s="603"/>
      <c r="K141" s="603"/>
      <c r="L141" s="603"/>
      <c r="M141" s="603"/>
      <c r="N141" s="603"/>
      <c r="O141" s="603"/>
      <c r="P141" s="603"/>
      <c r="Q141" s="603"/>
      <c r="R141" s="603"/>
      <c r="S141" s="603"/>
      <c r="T141" s="603"/>
    </row>
    <row r="142" spans="1:20">
      <c r="A142" s="603"/>
      <c r="B142" s="603"/>
      <c r="C142" s="603"/>
      <c r="D142" s="603"/>
      <c r="E142" s="603"/>
      <c r="F142" s="603"/>
      <c r="G142" s="603"/>
      <c r="H142" s="603"/>
      <c r="I142" s="603"/>
      <c r="J142" s="603"/>
      <c r="K142" s="603"/>
      <c r="L142" s="603"/>
      <c r="M142" s="603"/>
      <c r="N142" s="603"/>
      <c r="O142" s="603"/>
      <c r="P142" s="603"/>
      <c r="Q142" s="603"/>
      <c r="R142" s="603"/>
      <c r="S142" s="603"/>
      <c r="T142" s="603"/>
    </row>
    <row r="143" spans="1:20">
      <c r="A143" s="603"/>
      <c r="B143" s="603"/>
      <c r="C143" s="603"/>
      <c r="D143" s="603"/>
      <c r="E143" s="603"/>
      <c r="F143" s="603"/>
      <c r="G143" s="603"/>
      <c r="H143" s="603"/>
      <c r="I143" s="603"/>
      <c r="J143" s="603"/>
      <c r="K143" s="603"/>
      <c r="L143" s="603"/>
      <c r="M143" s="603"/>
      <c r="N143" s="603"/>
      <c r="O143" s="603"/>
      <c r="P143" s="603"/>
      <c r="Q143" s="603"/>
      <c r="R143" s="603"/>
      <c r="S143" s="603"/>
      <c r="T143" s="603"/>
    </row>
    <row r="144" spans="1:20">
      <c r="A144" s="603"/>
      <c r="B144" s="603"/>
      <c r="C144" s="603"/>
      <c r="D144" s="603"/>
      <c r="E144" s="603"/>
      <c r="F144" s="603"/>
      <c r="G144" s="603"/>
      <c r="H144" s="603"/>
      <c r="I144" s="603"/>
      <c r="J144" s="603"/>
      <c r="K144" s="603"/>
      <c r="L144" s="603"/>
      <c r="M144" s="603"/>
      <c r="N144" s="603"/>
      <c r="O144" s="603"/>
      <c r="P144" s="603"/>
      <c r="Q144" s="603"/>
      <c r="R144" s="603"/>
      <c r="S144" s="603"/>
      <c r="T144" s="603"/>
    </row>
    <row r="145" spans="1:20">
      <c r="A145" s="603"/>
      <c r="B145" s="603"/>
      <c r="C145" s="603"/>
      <c r="D145" s="603"/>
      <c r="E145" s="603"/>
      <c r="F145" s="603"/>
      <c r="G145" s="603"/>
      <c r="H145" s="603"/>
      <c r="I145" s="603"/>
      <c r="J145" s="603"/>
      <c r="K145" s="603"/>
      <c r="L145" s="603"/>
      <c r="M145" s="603"/>
      <c r="N145" s="603"/>
      <c r="O145" s="603"/>
      <c r="P145" s="603"/>
      <c r="Q145" s="603"/>
      <c r="R145" s="603"/>
      <c r="S145" s="603"/>
      <c r="T145" s="603"/>
    </row>
  </sheetData>
  <pageMargins left="0.7" right="0.7" top="0.75" bottom="0.75" header="0.3" footer="0.3"/>
  <pageSetup scale="125"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L1048576"/>
  <sheetViews>
    <sheetView showGridLines="0" zoomScale="98" zoomScaleNormal="98" workbookViewId="0">
      <pane ySplit="5" topLeftCell="A135" activePane="bottomLeft" state="frozen"/>
      <selection activeCell="B28" sqref="A24:B28"/>
      <selection pane="bottomLeft" activeCell="B28" sqref="A24:B28"/>
    </sheetView>
  </sheetViews>
  <sheetFormatPr defaultColWidth="0" defaultRowHeight="14.25" zeroHeight="1"/>
  <cols>
    <col min="1" max="1" width="2.28515625" style="173" customWidth="1"/>
    <col min="2" max="2" width="15.42578125" style="173" customWidth="1"/>
    <col min="3" max="3" width="20" style="173" bestFit="1" customWidth="1"/>
    <col min="4" max="8" width="23.42578125" style="182" customWidth="1"/>
    <col min="9" max="9" width="27.42578125" style="182" customWidth="1"/>
    <col min="10" max="10" width="28.42578125" style="173" bestFit="1" customWidth="1"/>
    <col min="11" max="12" width="9.140625" style="173" customWidth="1"/>
    <col min="13" max="16384" width="9.140625" style="173" hidden="1"/>
  </cols>
  <sheetData>
    <row r="1" spans="2:10">
      <c r="D1" s="173"/>
      <c r="E1" s="173"/>
      <c r="F1" s="173"/>
      <c r="G1" s="173"/>
      <c r="H1" s="173"/>
      <c r="I1" s="173"/>
    </row>
    <row r="2" spans="2:10">
      <c r="C2" s="695"/>
      <c r="D2" s="695"/>
      <c r="E2" s="695"/>
      <c r="F2" s="695"/>
      <c r="G2" s="695"/>
      <c r="H2" s="695"/>
      <c r="I2" s="695"/>
      <c r="J2" s="695"/>
    </row>
    <row r="3" spans="2:10" ht="24.75" customHeight="1">
      <c r="C3" s="695"/>
      <c r="D3" s="695"/>
      <c r="E3" s="695"/>
      <c r="F3" s="695"/>
      <c r="G3" s="695"/>
      <c r="H3" s="695"/>
      <c r="I3" s="695"/>
      <c r="J3" s="695"/>
    </row>
    <row r="4" spans="2:10" ht="136.5" customHeight="1" thickBot="1">
      <c r="D4" s="173"/>
      <c r="E4" s="173"/>
      <c r="F4" s="173"/>
      <c r="G4" s="173"/>
      <c r="H4" s="173"/>
      <c r="I4" s="173"/>
    </row>
    <row r="5" spans="2:10" s="174" customFormat="1" ht="30" customHeight="1" thickBot="1">
      <c r="B5" s="168" t="s">
        <v>203</v>
      </c>
      <c r="C5" s="169" t="s">
        <v>173</v>
      </c>
      <c r="D5" s="170" t="s">
        <v>204</v>
      </c>
      <c r="E5" s="170" t="s">
        <v>205</v>
      </c>
      <c r="F5" s="170" t="s">
        <v>206</v>
      </c>
      <c r="G5" s="170" t="s">
        <v>207</v>
      </c>
      <c r="H5" s="170" t="s">
        <v>208</v>
      </c>
      <c r="I5" s="171" t="s">
        <v>209</v>
      </c>
      <c r="J5" s="172" t="s">
        <v>210</v>
      </c>
    </row>
    <row r="6" spans="2:10" ht="15" hidden="1">
      <c r="B6" s="175"/>
      <c r="C6" s="176"/>
      <c r="D6" s="177"/>
      <c r="E6" s="177"/>
      <c r="F6" s="177"/>
      <c r="G6" s="177"/>
      <c r="H6" s="177"/>
      <c r="I6" s="178"/>
      <c r="J6" s="178"/>
    </row>
    <row r="7" spans="2:10" ht="27" hidden="1" customHeight="1">
      <c r="B7" s="175"/>
      <c r="C7" s="179"/>
      <c r="D7" s="180"/>
      <c r="E7" s="180"/>
      <c r="F7" s="180"/>
      <c r="G7" s="180"/>
      <c r="H7" s="180"/>
      <c r="I7" s="181"/>
      <c r="J7" s="181"/>
    </row>
    <row r="8" spans="2:10" ht="15">
      <c r="B8" s="183">
        <f>'04 Brukerregistrering'!C9</f>
        <v>100001</v>
      </c>
      <c r="C8" s="184" t="str">
        <f>'04 Brukerregistrering'!I9</f>
        <v>Diabetes</v>
      </c>
      <c r="D8" s="185">
        <f ca="1">IF(AND(NOT(ISBLANK('04 Brukerregistrering'!J9)), NOT(ISBLANK('04 Brukerregistrering'!P9))),
   IFERROR(INDEX('brukerregistrering-støtteark'!$N$5:$N$20,
            MATCH('04 Brukerregistrering'!J9, 'brukerregistrering-støtteark'!$M$5:$M$20, 0))*IF('04 Brukerregistrering'!P9="2", 1, VALUE('04 Brukerregistrering'!P9)),
   ""),
"")</f>
        <v>675.55555555555554</v>
      </c>
      <c r="E8" s="186">
        <f ca="1">IF(AND(NOT(ISBLANK('04 Brukerregistrering'!K9)), NOT(ISBLANK('04 Brukerregistrering'!P9))),
   IFERROR(INDEX('brukerregistrering-støtteark'!$N$5:$N$20,
            MATCH('04 Brukerregistrering'!K9, 'brukerregistrering-støtteark'!$M$5:$M$20, 0))*IF('04 Brukerregistrering'!P9="2", 1, VALUE('04 Brukerregistrering'!P9)),
   ""),
"")</f>
        <v>13173.333333333332</v>
      </c>
      <c r="F8" s="186">
        <f ca="1">IF(AND(NOT(ISBLANK('04 Brukerregistrering'!L9)), NOT(ISBLANK('04 Brukerregistrering'!P9))),
   IFERROR(INDEX('brukerregistrering-støtteark'!$N$5:$N$20,
            MATCH('04 Brukerregistrering'!L9, 'brukerregistrering-støtteark'!$M$5:$M$20, 0))*IF('04 Brukerregistrering'!P9="2", 1, VALUE('04 Brukerregistrering'!P9)),
   ""),
"")</f>
        <v>9457.7777777777774</v>
      </c>
      <c r="G8" s="186" t="str">
        <f ca="1">IF(AND(NOT(ISBLANK('04 Brukerregistrering'!M9)), NOT(ISBLANK('04 Brukerregistrering'!P9))),
   IFERROR(INDEX('brukerregistrering-støtteark'!$N$5:$N$20,
            MATCH('04 Brukerregistrering'!M9, 'brukerregistrering-støtteark'!$M$5:$M$20, 0))*IF('04 Brukerregistrering'!P9="2", 1, VALUE('04 Brukerregistrering'!P9)),
   ""),
"")</f>
        <v/>
      </c>
      <c r="H8" s="186" t="str">
        <f ca="1">IF(AND(NOT(ISBLANK('04 Brukerregistrering'!N9)), NOT(ISBLANK('04 Brukerregistrering'!P9))),
   IFERROR(INDEX('brukerregistrering-støtteark'!$N$5:$N$20,
            MATCH('04 Brukerregistrering'!N9, 'brukerregistrering-støtteark'!$M$5:$M$20, 0))*IF('04 Brukerregistrering'!P9="2", 1, VALUE('04 Brukerregistrering'!P9)),
   ""),
"")</f>
        <v/>
      </c>
      <c r="I8" s="187">
        <f ca="1">SUM(D8:H8)</f>
        <v>23306.666666666664</v>
      </c>
      <c r="J8" s="187">
        <f ca="1">I8</f>
        <v>23306.666666666664</v>
      </c>
    </row>
    <row r="9" spans="2:10" ht="15">
      <c r="B9" s="183">
        <f>'04 Brukerregistrering'!C10</f>
        <v>100002</v>
      </c>
      <c r="C9" s="184" t="str">
        <f>'04 Brukerregistrering'!I10</f>
        <v>Annet</v>
      </c>
      <c r="D9" s="185">
        <f ca="1">IF(AND(NOT(ISBLANK('04 Brukerregistrering'!J10)), NOT(ISBLANK('04 Brukerregistrering'!P10))),
   IFERROR(INDEX('brukerregistrering-støtteark'!$N$5:$N$20,
            MATCH('04 Brukerregistrering'!J10, 'brukerregistrering-støtteark'!$M$5:$M$20, 0))*IF('04 Brukerregistrering'!P10="2", 1, VALUE('04 Brukerregistrering'!P10)),
   ""),
"")</f>
        <v>41.666666666666664</v>
      </c>
      <c r="E9" s="186" t="str">
        <f ca="1">IF(AND(NOT(ISBLANK('04 Brukerregistrering'!K10)), NOT(ISBLANK('04 Brukerregistrering'!P10))),
   IFERROR(INDEX('brukerregistrering-støtteark'!$N$5:$N$20,
            MATCH('04 Brukerregistrering'!K10, 'brukerregistrering-støtteark'!$M$5:$M$20, 0))*IF('04 Brukerregistrering'!P10="2", 1, VALUE('04 Brukerregistrering'!P10)),
   ""),
"")</f>
        <v/>
      </c>
      <c r="F9" s="186" t="str">
        <f ca="1">IF(AND(NOT(ISBLANK('04 Brukerregistrering'!L10)), NOT(ISBLANK('04 Brukerregistrering'!P10))),
   IFERROR(INDEX('brukerregistrering-støtteark'!$N$5:$N$20,
            MATCH('04 Brukerregistrering'!L10, 'brukerregistrering-støtteark'!$M$5:$M$20, 0))*IF('04 Brukerregistrering'!P10="2", 1, VALUE('04 Brukerregistrering'!P10)),
   ""),
"")</f>
        <v/>
      </c>
      <c r="G9" s="186" t="str">
        <f ca="1">IF(AND(NOT(ISBLANK('04 Brukerregistrering'!M10)), NOT(ISBLANK('04 Brukerregistrering'!P10))),
   IFERROR(INDEX('brukerregistrering-støtteark'!$N$5:$N$20,
            MATCH('04 Brukerregistrering'!M10, 'brukerregistrering-støtteark'!$M$5:$M$20, 0))*IF('04 Brukerregistrering'!P10="2", 1, VALUE('04 Brukerregistrering'!P10)),
   ""),
"")</f>
        <v/>
      </c>
      <c r="H9" s="186" t="str">
        <f ca="1">IF(AND(NOT(ISBLANK('04 Brukerregistrering'!N10)), NOT(ISBLANK('04 Brukerregistrering'!P10))),
   IFERROR(INDEX('brukerregistrering-støtteark'!$N$5:$N$20,
            MATCH('04 Brukerregistrering'!N10, 'brukerregistrering-støtteark'!$M$5:$M$20, 0))*IF('04 Brukerregistrering'!P10="2", 1, VALUE('04 Brukerregistrering'!P10)),
   ""),
"")</f>
        <v/>
      </c>
      <c r="I9" s="187">
        <f ca="1">SUM(D9:H9)</f>
        <v>41.666666666666664</v>
      </c>
      <c r="J9" s="187">
        <f ca="1">I9</f>
        <v>41.666666666666664</v>
      </c>
    </row>
    <row r="10" spans="2:10" ht="15">
      <c r="B10" s="183">
        <f>'04 Brukerregistrering'!C11</f>
        <v>100003</v>
      </c>
      <c r="C10" s="184" t="str">
        <f>'04 Brukerregistrering'!I11</f>
        <v>Annet</v>
      </c>
      <c r="D10" s="185">
        <f ca="1">IF(AND(NOT(ISBLANK('04 Brukerregistrering'!J11)), NOT(ISBLANK('04 Brukerregistrering'!P11))),
   IFERROR(INDEX('brukerregistrering-støtteark'!$N$5:$N$20,
            MATCH('04 Brukerregistrering'!J11, 'brukerregistrering-støtteark'!$M$5:$M$20, 0))*IF('04 Brukerregistrering'!P11="2", 1, VALUE('04 Brukerregistrering'!P11)),
   ""),
"")</f>
        <v>3733.333333333333</v>
      </c>
      <c r="E10" s="186" t="str">
        <f ca="1">IF(AND(NOT(ISBLANK('04 Brukerregistrering'!K11)), NOT(ISBLANK('04 Brukerregistrering'!P11))),
   IFERROR(INDEX('brukerregistrering-støtteark'!$N$5:$N$20,
            MATCH('04 Brukerregistrering'!K11, 'brukerregistrering-støtteark'!$M$5:$M$20, 0))*IF('04 Brukerregistrering'!P11="2", 1, VALUE('04 Brukerregistrering'!P11)),
   ""),
"")</f>
        <v/>
      </c>
      <c r="F10" s="186" t="str">
        <f ca="1">IF(AND(NOT(ISBLANK('04 Brukerregistrering'!L11)), NOT(ISBLANK('04 Brukerregistrering'!P11))),
   IFERROR(INDEX('brukerregistrering-støtteark'!$N$5:$N$20,
            MATCH('04 Brukerregistrering'!L11, 'brukerregistrering-støtteark'!$M$5:$M$20, 0))*IF('04 Brukerregistrering'!P11="2", 1, VALUE('04 Brukerregistrering'!P11)),
   ""),
"")</f>
        <v/>
      </c>
      <c r="G10" s="186" t="str">
        <f ca="1">IF(AND(NOT(ISBLANK('04 Brukerregistrering'!M11)), NOT(ISBLANK('04 Brukerregistrering'!P11))),
   IFERROR(INDEX('brukerregistrering-støtteark'!$N$5:$N$20,
            MATCH('04 Brukerregistrering'!M11, 'brukerregistrering-støtteark'!$M$5:$M$20, 0))*IF('04 Brukerregistrering'!P11="2", 1, VALUE('04 Brukerregistrering'!P11)),
   ""),
"")</f>
        <v/>
      </c>
      <c r="H10" s="186" t="str">
        <f ca="1">IF(AND(NOT(ISBLANK('04 Brukerregistrering'!N11)), NOT(ISBLANK('04 Brukerregistrering'!P11))),
   IFERROR(INDEX('brukerregistrering-støtteark'!$N$5:$N$20,
            MATCH('04 Brukerregistrering'!N11, 'brukerregistrering-støtteark'!$M$5:$M$20, 0))*IF('04 Brukerregistrering'!P11="2", 1, VALUE('04 Brukerregistrering'!P11)),
   ""),
"")</f>
        <v/>
      </c>
      <c r="I10" s="187">
        <f ca="1">SUM(D10:H10)</f>
        <v>3733.333333333333</v>
      </c>
      <c r="J10" s="187">
        <f ca="1">I10</f>
        <v>3733.333333333333</v>
      </c>
    </row>
    <row r="11" spans="2:10" ht="15">
      <c r="B11" s="183">
        <f>'04 Brukerregistrering'!C12</f>
        <v>100004</v>
      </c>
      <c r="C11" s="184" t="str">
        <f>'04 Brukerregistrering'!I12</f>
        <v>KOLS</v>
      </c>
      <c r="D11" s="185">
        <f ca="1">IF(AND(NOT(ISBLANK('04 Brukerregistrering'!J12)), NOT(ISBLANK('04 Brukerregistrering'!P12))),
   IFERROR(INDEX('brukerregistrering-støtteark'!$N$5:$N$20,
            MATCH('04 Brukerregistrering'!J12, 'brukerregistrering-støtteark'!$M$5:$M$20, 0))*IF('04 Brukerregistrering'!P12="2", 1, VALUE('04 Brukerregistrering'!P12)),
   ""),
"")</f>
        <v>185.83333333333334</v>
      </c>
      <c r="E11" s="186">
        <f ca="1">IF(AND(NOT(ISBLANK('04 Brukerregistrering'!K12)), NOT(ISBLANK('04 Brukerregistrering'!P12))),
   IFERROR(INDEX('brukerregistrering-støtteark'!$N$5:$N$20,
            MATCH('04 Brukerregistrering'!K12, 'brukerregistrering-støtteark'!$M$5:$M$20, 0))*IF('04 Brukerregistrering'!P12="2", 1, VALUE('04 Brukerregistrering'!P12)),
   ""),
"")</f>
        <v>5203.333333333333</v>
      </c>
      <c r="F11" s="186">
        <f ca="1">IF(AND(NOT(ISBLANK('04 Brukerregistrering'!L12)), NOT(ISBLANK('04 Brukerregistrering'!P12))),
   IFERROR(INDEX('brukerregistrering-støtteark'!$N$5:$N$20,
            MATCH('04 Brukerregistrering'!L12, 'brukerregistrering-støtteark'!$M$5:$M$20, 0))*IF('04 Brukerregistrering'!P12="2", 1, VALUE('04 Brukerregistrering'!P12)),
   ""),
"")</f>
        <v>743.33333333333337</v>
      </c>
      <c r="G11" s="186" t="str">
        <f ca="1">IF(AND(NOT(ISBLANK('04 Brukerregistrering'!M12)), NOT(ISBLANK('04 Brukerregistrering'!P12))),
   IFERROR(INDEX('brukerregistrering-støtteark'!$N$5:$N$20,
            MATCH('04 Brukerregistrering'!M12, 'brukerregistrering-støtteark'!$M$5:$M$20, 0))*IF('04 Brukerregistrering'!P12="2", 1, VALUE('04 Brukerregistrering'!P12)),
   ""),
"")</f>
        <v/>
      </c>
      <c r="H11" s="186" t="str">
        <f ca="1">IF(AND(NOT(ISBLANK('04 Brukerregistrering'!N12)), NOT(ISBLANK('04 Brukerregistrering'!P12))),
   IFERROR(INDEX('brukerregistrering-støtteark'!$N$5:$N$20,
            MATCH('04 Brukerregistrering'!N12, 'brukerregistrering-støtteark'!$M$5:$M$20, 0))*IF('04 Brukerregistrering'!P12="2", 1, VALUE('04 Brukerregistrering'!P12)),
   ""),
"")</f>
        <v/>
      </c>
      <c r="I11" s="187">
        <f ca="1">SUM(D11:H11)</f>
        <v>6132.4999999999991</v>
      </c>
      <c r="J11" s="187">
        <f t="shared" ref="J11:J72" ca="1" si="0">I11</f>
        <v>6132.4999999999991</v>
      </c>
    </row>
    <row r="12" spans="2:10" ht="15">
      <c r="B12" s="183">
        <f>'04 Brukerregistrering'!C13</f>
        <v>100005</v>
      </c>
      <c r="C12" s="184" t="str">
        <f>'04 Brukerregistrering'!I13</f>
        <v>KOLS</v>
      </c>
      <c r="D12" s="185" t="str">
        <f ca="1">IF(AND(NOT(ISBLANK('04 Brukerregistrering'!J13)), NOT(ISBLANK('04 Brukerregistrering'!P13))),
   IFERROR(INDEX('brukerregistrering-støtteark'!$N$5:$N$20,
            MATCH('04 Brukerregistrering'!J13, 'brukerregistrering-støtteark'!$M$5:$M$20, 0))*IF('04 Brukerregistrering'!P13="2", 1, VALUE('04 Brukerregistrering'!P13)),
   ""),
"")</f>
        <v/>
      </c>
      <c r="E12" s="186">
        <f ca="1">IF(AND(NOT(ISBLANK('04 Brukerregistrering'!K13)), NOT(ISBLANK('04 Brukerregistrering'!P13))),
   IFERROR(INDEX('brukerregistrering-støtteark'!$N$5:$N$20,
            MATCH('04 Brukerregistrering'!K13, 'brukerregistrering-støtteark'!$M$5:$M$20, 0))*IF('04 Brukerregistrering'!P13="2", 1, VALUE('04 Brukerregistrering'!P13)),
   ""),
"")</f>
        <v>692.22222222222229</v>
      </c>
      <c r="F12" s="186">
        <f ca="1">IF(AND(NOT(ISBLANK('04 Brukerregistrering'!L13)), NOT(ISBLANK('04 Brukerregistrering'!P13))),
   IFERROR(INDEX('brukerregistrering-støtteark'!$N$5:$N$20,
            MATCH('04 Brukerregistrering'!L13, 'brukerregistrering-støtteark'!$M$5:$M$20, 0))*IF('04 Brukerregistrering'!P13="2", 1, VALUE('04 Brukerregistrering'!P13)),
   ""),
"")</f>
        <v>346.11111111111114</v>
      </c>
      <c r="G12" s="186" t="str">
        <f ca="1">IF(AND(NOT(ISBLANK('04 Brukerregistrering'!M13)), NOT(ISBLANK('04 Brukerregistrering'!P13))),
   IFERROR(INDEX('brukerregistrering-støtteark'!$N$5:$N$20,
            MATCH('04 Brukerregistrering'!M13, 'brukerregistrering-støtteark'!$M$5:$M$20, 0))*IF('04 Brukerregistrering'!P13="2", 1, VALUE('04 Brukerregistrering'!P13)),
   ""),
"")</f>
        <v/>
      </c>
      <c r="H12" s="186" t="str">
        <f ca="1">IF(AND(NOT(ISBLANK('04 Brukerregistrering'!N13)), NOT(ISBLANK('04 Brukerregistrering'!P13))),
   IFERROR(INDEX('brukerregistrering-støtteark'!$N$5:$N$20,
            MATCH('04 Brukerregistrering'!N13, 'brukerregistrering-støtteark'!$M$5:$M$20, 0))*IF('04 Brukerregistrering'!P13="2", 1, VALUE('04 Brukerregistrering'!P13)),
   ""),
"")</f>
        <v/>
      </c>
      <c r="I12" s="187">
        <f ca="1">SUM(D12:H12)</f>
        <v>1038.3333333333335</v>
      </c>
      <c r="J12" s="187">
        <f t="shared" ca="1" si="0"/>
        <v>1038.3333333333335</v>
      </c>
    </row>
    <row r="13" spans="2:10" ht="15">
      <c r="B13" s="183">
        <f>'04 Brukerregistrering'!C14</f>
        <v>100006</v>
      </c>
      <c r="C13" s="184" t="str">
        <f>'04 Brukerregistrering'!I14</f>
        <v>KOLS</v>
      </c>
      <c r="D13" s="185">
        <f ca="1">IF(AND(NOT(ISBLANK('04 Brukerregistrering'!J14)), NOT(ISBLANK('04 Brukerregistrering'!P14))),
   IFERROR(INDEX('brukerregistrering-støtteark'!$N$5:$N$20,
            MATCH('04 Brukerregistrering'!J14, 'brukerregistrering-støtteark'!$M$5:$M$20, 0))*IF('04 Brukerregistrering'!P14="2", 1, VALUE('04 Brukerregistrering'!P14)),
   ""),
"")</f>
        <v>700</v>
      </c>
      <c r="E13" s="186">
        <f ca="1">IF(AND(NOT(ISBLANK('04 Brukerregistrering'!K14)), NOT(ISBLANK('04 Brukerregistrering'!P14))),
   IFERROR(INDEX('brukerregistrering-støtteark'!$N$5:$N$20,
            MATCH('04 Brukerregistrering'!K14, 'brukerregistrering-støtteark'!$M$5:$M$20, 0))*IF('04 Brukerregistrering'!P14="2", 1, VALUE('04 Brukerregistrering'!P14)),
   ""),
"")</f>
        <v>700</v>
      </c>
      <c r="F13" s="186" t="str">
        <f ca="1">IF(AND(NOT(ISBLANK('04 Brukerregistrering'!L14)), NOT(ISBLANK('04 Brukerregistrering'!P14))),
   IFERROR(INDEX('brukerregistrering-støtteark'!$N$5:$N$20,
            MATCH('04 Brukerregistrering'!L14, 'brukerregistrering-støtteark'!$M$5:$M$20, 0))*IF('04 Brukerregistrering'!P14="2", 1, VALUE('04 Brukerregistrering'!P14)),
   ""),
"")</f>
        <v/>
      </c>
      <c r="G13" s="186" t="str">
        <f ca="1">IF(AND(NOT(ISBLANK('04 Brukerregistrering'!M14)), NOT(ISBLANK('04 Brukerregistrering'!P14))),
   IFERROR(INDEX('brukerregistrering-støtteark'!$N$5:$N$20,
            MATCH('04 Brukerregistrering'!M14, 'brukerregistrering-støtteark'!$M$5:$M$20, 0))*IF('04 Brukerregistrering'!P14="2", 1, VALUE('04 Brukerregistrering'!P14)),
   ""),
"")</f>
        <v/>
      </c>
      <c r="H13" s="186" t="str">
        <f ca="1">IF(AND(NOT(ISBLANK('04 Brukerregistrering'!N14)), NOT(ISBLANK('04 Brukerregistrering'!P14))),
   IFERROR(INDEX('brukerregistrering-støtteark'!$N$5:$N$20,
            MATCH('04 Brukerregistrering'!N14, 'brukerregistrering-støtteark'!$M$5:$M$20, 0))*IF('04 Brukerregistrering'!P14="2", 1, VALUE('04 Brukerregistrering'!P14)),
   ""),
"")</f>
        <v/>
      </c>
      <c r="I13" s="187">
        <f t="shared" ref="I13:I72" ca="1" si="1">SUM(D13:H13)</f>
        <v>1400</v>
      </c>
      <c r="J13" s="187">
        <f t="shared" ca="1" si="0"/>
        <v>1400</v>
      </c>
    </row>
    <row r="14" spans="2:10" ht="15">
      <c r="B14" s="183">
        <f>'04 Brukerregistrering'!C15</f>
        <v>100007</v>
      </c>
      <c r="C14" s="184" t="str">
        <f>'04 Brukerregistrering'!I15</f>
        <v>KOLS</v>
      </c>
      <c r="D14" s="185">
        <f ca="1">IF(AND(NOT(ISBLANK('04 Brukerregistrering'!J15)), NOT(ISBLANK('04 Brukerregistrering'!P15))),
   IFERROR(INDEX('brukerregistrering-støtteark'!$N$5:$N$20,
            MATCH('04 Brukerregistrering'!J15, 'brukerregistrering-støtteark'!$M$5:$M$20, 0))*IF('04 Brukerregistrering'!P15="2", 1, VALUE('04 Brukerregistrering'!P15)),
   ""),
"")</f>
        <v>561.11111111111109</v>
      </c>
      <c r="E14" s="186">
        <f ca="1">IF(AND(NOT(ISBLANK('04 Brukerregistrering'!K15)), NOT(ISBLANK('04 Brukerregistrering'!P15))),
   IFERROR(INDEX('brukerregistrering-støtteark'!$N$5:$N$20,
            MATCH('04 Brukerregistrering'!K15, 'brukerregistrering-støtteark'!$M$5:$M$20, 0))*IF('04 Brukerregistrering'!P15="2", 1, VALUE('04 Brukerregistrering'!P15)),
   ""),
"")</f>
        <v>1122.2222222222222</v>
      </c>
      <c r="F14" s="186" t="str">
        <f ca="1">IF(AND(NOT(ISBLANK('04 Brukerregistrering'!L15)), NOT(ISBLANK('04 Brukerregistrering'!P15))),
   IFERROR(INDEX('brukerregistrering-støtteark'!$N$5:$N$20,
            MATCH('04 Brukerregistrering'!L15, 'brukerregistrering-støtteark'!$M$5:$M$20, 0))*IF('04 Brukerregistrering'!P15="2", 1, VALUE('04 Brukerregistrering'!P15)),
   ""),
"")</f>
        <v/>
      </c>
      <c r="G14" s="186" t="str">
        <f ca="1">IF(AND(NOT(ISBLANK('04 Brukerregistrering'!M15)), NOT(ISBLANK('04 Brukerregistrering'!P15))),
   IFERROR(INDEX('brukerregistrering-støtteark'!$N$5:$N$20,
            MATCH('04 Brukerregistrering'!M15, 'brukerregistrering-støtteark'!$M$5:$M$20, 0))*IF('04 Brukerregistrering'!P15="2", 1, VALUE('04 Brukerregistrering'!P15)),
   ""),
"")</f>
        <v/>
      </c>
      <c r="H14" s="186" t="str">
        <f ca="1">IF(AND(NOT(ISBLANK('04 Brukerregistrering'!N15)), NOT(ISBLANK('04 Brukerregistrering'!P15))),
   IFERROR(INDEX('brukerregistrering-støtteark'!$N$5:$N$20,
            MATCH('04 Brukerregistrering'!N15, 'brukerregistrering-støtteark'!$M$5:$M$20, 0))*IF('04 Brukerregistrering'!P15="2", 1, VALUE('04 Brukerregistrering'!P15)),
   ""),
"")</f>
        <v/>
      </c>
      <c r="I14" s="187">
        <f ca="1">SUM(D14:H14)</f>
        <v>1683.3333333333333</v>
      </c>
      <c r="J14" s="187">
        <f t="shared" ca="1" si="0"/>
        <v>1683.3333333333333</v>
      </c>
    </row>
    <row r="15" spans="2:10" ht="15">
      <c r="B15" s="183">
        <f>'04 Brukerregistrering'!C16</f>
        <v>100008</v>
      </c>
      <c r="C15" s="184" t="str">
        <f>'04 Brukerregistrering'!I16</f>
        <v>KOLS</v>
      </c>
      <c r="D15" s="185">
        <f ca="1">IF(AND(NOT(ISBLANK('04 Brukerregistrering'!J16)), NOT(ISBLANK('04 Brukerregistrering'!P16))),
   IFERROR(INDEX('brukerregistrering-støtteark'!$N$5:$N$20,
            MATCH('04 Brukerregistrering'!J16, 'brukerregistrering-støtteark'!$M$5:$M$20, 0))*IF('04 Brukerregistrering'!P16="2", 1, VALUE('04 Brukerregistrering'!P16)),
   ""),
"")</f>
        <v>12918.888888888889</v>
      </c>
      <c r="E15" s="186">
        <f ca="1">IF(AND(NOT(ISBLANK('04 Brukerregistrering'!K16)), NOT(ISBLANK('04 Brukerregistrering'!P16))),
   IFERROR(INDEX('brukerregistrering-støtteark'!$N$5:$N$20,
            MATCH('04 Brukerregistrering'!K16, 'brukerregistrering-støtteark'!$M$5:$M$20, 0))*IF('04 Brukerregistrering'!P16="2", 1, VALUE('04 Brukerregistrering'!P16)),
   ""),
"")</f>
        <v>1845.5555555555557</v>
      </c>
      <c r="F15" s="186" t="str">
        <f ca="1">IF(AND(NOT(ISBLANK('04 Brukerregistrering'!L16)), NOT(ISBLANK('04 Brukerregistrering'!P16))),
   IFERROR(INDEX('brukerregistrering-støtteark'!$N$5:$N$20,
            MATCH('04 Brukerregistrering'!L16, 'brukerregistrering-støtteark'!$M$5:$M$20, 0))*IF('04 Brukerregistrering'!P16="2", 1, VALUE('04 Brukerregistrering'!P16)),
   ""),
"")</f>
        <v/>
      </c>
      <c r="G15" s="186" t="str">
        <f ca="1">IF(AND(NOT(ISBLANK('04 Brukerregistrering'!M16)), NOT(ISBLANK('04 Brukerregistrering'!P16))),
   IFERROR(INDEX('brukerregistrering-støtteark'!$N$5:$N$20,
            MATCH('04 Brukerregistrering'!M16, 'brukerregistrering-støtteark'!$M$5:$M$20, 0))*IF('04 Brukerregistrering'!P16="2", 1, VALUE('04 Brukerregistrering'!P16)),
   ""),
"")</f>
        <v/>
      </c>
      <c r="H15" s="186" t="str">
        <f ca="1">IF(AND(NOT(ISBLANK('04 Brukerregistrering'!N16)), NOT(ISBLANK('04 Brukerregistrering'!P16))),
   IFERROR(INDEX('brukerregistrering-støtteark'!$N$5:$N$20,
            MATCH('04 Brukerregistrering'!N16, 'brukerregistrering-støtteark'!$M$5:$M$20, 0))*IF('04 Brukerregistrering'!P16="2", 1, VALUE('04 Brukerregistrering'!P16)),
   ""),
"")</f>
        <v/>
      </c>
      <c r="I15" s="187">
        <f t="shared" ca="1" si="1"/>
        <v>14764.444444444445</v>
      </c>
      <c r="J15" s="187">
        <f t="shared" ca="1" si="0"/>
        <v>14764.444444444445</v>
      </c>
    </row>
    <row r="16" spans="2:10" ht="15">
      <c r="B16" s="183">
        <f>'04 Brukerregistrering'!C17</f>
        <v>100009</v>
      </c>
      <c r="C16" s="184" t="str">
        <f>'04 Brukerregistrering'!I17</f>
        <v>Diabetes</v>
      </c>
      <c r="D16" s="185">
        <f ca="1">IF(AND(NOT(ISBLANK('04 Brukerregistrering'!J17)), NOT(ISBLANK('04 Brukerregistrering'!P17))),
   IFERROR(INDEX('brukerregistrering-støtteark'!$N$5:$N$20,
            MATCH('04 Brukerregistrering'!J17, 'brukerregistrering-støtteark'!$M$5:$M$20, 0))*IF('04 Brukerregistrering'!P17="2", 1, VALUE('04 Brukerregistrering'!P17)),
   ""),
"")</f>
        <v>21444.444444444445</v>
      </c>
      <c r="E16" s="186" t="str">
        <f ca="1">IF(AND(NOT(ISBLANK('04 Brukerregistrering'!K17)), NOT(ISBLANK('04 Brukerregistrering'!P17))),
   IFERROR(INDEX('brukerregistrering-støtteark'!$N$5:$N$20,
            MATCH('04 Brukerregistrering'!K17, 'brukerregistrering-støtteark'!$M$5:$M$20, 0))*IF('04 Brukerregistrering'!P17="2", 1, VALUE('04 Brukerregistrering'!P17)),
   ""),
"")</f>
        <v/>
      </c>
      <c r="F16" s="186">
        <f ca="1">IF(AND(NOT(ISBLANK('04 Brukerregistrering'!L17)), NOT(ISBLANK('04 Brukerregistrering'!P17))),
   IFERROR(INDEX('brukerregistrering-støtteark'!$N$5:$N$20,
            MATCH('04 Brukerregistrering'!L17, 'brukerregistrering-støtteark'!$M$5:$M$20, 0))*IF('04 Brukerregistrering'!P17="2", 1, VALUE('04 Brukerregistrering'!P17)),
   ""),
"")</f>
        <v>536.11111111111109</v>
      </c>
      <c r="G16" s="186" t="str">
        <f ca="1">IF(AND(NOT(ISBLANK('04 Brukerregistrering'!M17)), NOT(ISBLANK('04 Brukerregistrering'!P17))),
   IFERROR(INDEX('brukerregistrering-støtteark'!$N$5:$N$20,
            MATCH('04 Brukerregistrering'!M17, 'brukerregistrering-støtteark'!$M$5:$M$20, 0))*IF('04 Brukerregistrering'!P17="2", 1, VALUE('04 Brukerregistrering'!P17)),
   ""),
"")</f>
        <v/>
      </c>
      <c r="H16" s="186" t="str">
        <f ca="1">IF(AND(NOT(ISBLANK('04 Brukerregistrering'!N17)), NOT(ISBLANK('04 Brukerregistrering'!P17))),
   IFERROR(INDEX('brukerregistrering-støtteark'!$N$5:$N$20,
            MATCH('04 Brukerregistrering'!N17, 'brukerregistrering-støtteark'!$M$5:$M$20, 0))*IF('04 Brukerregistrering'!P17="2", 1, VALUE('04 Brukerregistrering'!P17)),
   ""),
"")</f>
        <v/>
      </c>
      <c r="I16" s="187">
        <f t="shared" ca="1" si="1"/>
        <v>21980.555555555555</v>
      </c>
      <c r="J16" s="187">
        <f t="shared" ca="1" si="0"/>
        <v>21980.555555555555</v>
      </c>
    </row>
    <row r="17" spans="2:10" ht="15">
      <c r="B17" s="183">
        <f>'04 Brukerregistrering'!C18</f>
        <v>100010</v>
      </c>
      <c r="C17" s="184" t="str">
        <f>'04 Brukerregistrering'!I18</f>
        <v>Hjertesvikt</v>
      </c>
      <c r="D17" s="185">
        <f ca="1">IF(AND(NOT(ISBLANK('04 Brukerregistrering'!J18)), NOT(ISBLANK('04 Brukerregistrering'!P18))),
   IFERROR(INDEX('brukerregistrering-støtteark'!$N$5:$N$20,
            MATCH('04 Brukerregistrering'!J18, 'brukerregistrering-støtteark'!$M$5:$M$20, 0))*IF('04 Brukerregistrering'!P18="2", 1, VALUE('04 Brukerregistrering'!P18)),
   ""),
"")</f>
        <v>526.3888888888888</v>
      </c>
      <c r="E17" s="186">
        <f ca="1">IF(AND(NOT(ISBLANK('04 Brukerregistrering'!K18)), NOT(ISBLANK('04 Brukerregistrering'!P18))),
   IFERROR(INDEX('brukerregistrering-støtteark'!$N$5:$N$20,
            MATCH('04 Brukerregistrering'!K18, 'brukerregistrering-støtteark'!$M$5:$M$20, 0))*IF('04 Brukerregistrering'!P18="2", 1, VALUE('04 Brukerregistrering'!P18)),
   ""),
"")</f>
        <v>526.3888888888888</v>
      </c>
      <c r="F17" s="186" t="str">
        <f ca="1">IF(AND(NOT(ISBLANK('04 Brukerregistrering'!L18)), NOT(ISBLANK('04 Brukerregistrering'!P18))),
   IFERROR(INDEX('brukerregistrering-støtteark'!$N$5:$N$20,
            MATCH('04 Brukerregistrering'!L18, 'brukerregistrering-støtteark'!$M$5:$M$20, 0))*IF('04 Brukerregistrering'!P18="2", 1, VALUE('04 Brukerregistrering'!P18)),
   ""),
"")</f>
        <v/>
      </c>
      <c r="G17" s="186" t="str">
        <f ca="1">IF(AND(NOT(ISBLANK('04 Brukerregistrering'!M18)), NOT(ISBLANK('04 Brukerregistrering'!P18))),
   IFERROR(INDEX('brukerregistrering-støtteark'!$N$5:$N$20,
            MATCH('04 Brukerregistrering'!M18, 'brukerregistrering-støtteark'!$M$5:$M$20, 0))*IF('04 Brukerregistrering'!P18="2", 1, VALUE('04 Brukerregistrering'!P18)),
   ""),
"")</f>
        <v/>
      </c>
      <c r="H17" s="186" t="str">
        <f ca="1">IF(AND(NOT(ISBLANK('04 Brukerregistrering'!N18)), NOT(ISBLANK('04 Brukerregistrering'!P18))),
   IFERROR(INDEX('brukerregistrering-støtteark'!$N$5:$N$20,
            MATCH('04 Brukerregistrering'!N18, 'brukerregistrering-støtteark'!$M$5:$M$20, 0))*IF('04 Brukerregistrering'!P18="2", 1, VALUE('04 Brukerregistrering'!P18)),
   ""),
"")</f>
        <v/>
      </c>
      <c r="I17" s="187">
        <f t="shared" ca="1" si="1"/>
        <v>1052.7777777777776</v>
      </c>
      <c r="J17" s="187">
        <f t="shared" ca="1" si="0"/>
        <v>1052.7777777777776</v>
      </c>
    </row>
    <row r="18" spans="2:10" ht="15">
      <c r="B18" s="183">
        <f>'04 Brukerregistrering'!C19</f>
        <v>100011</v>
      </c>
      <c r="C18" s="184" t="str">
        <f>'04 Brukerregistrering'!I19</f>
        <v>KOLS</v>
      </c>
      <c r="D18" s="185">
        <f ca="1">IF(AND(NOT(ISBLANK('04 Brukerregistrering'!J19)), NOT(ISBLANK('04 Brukerregistrering'!P19))),
   IFERROR(INDEX('brukerregistrering-støtteark'!$N$5:$N$20,
            MATCH('04 Brukerregistrering'!J19, 'brukerregistrering-støtteark'!$M$5:$M$20, 0))*IF('04 Brukerregistrering'!P19="2", 1, VALUE('04 Brukerregistrering'!P19)),
   ""),
"")</f>
        <v>16184.999999999998</v>
      </c>
      <c r="E18" s="186">
        <f ca="1">IF(AND(NOT(ISBLANK('04 Brukerregistrering'!K19)), NOT(ISBLANK('04 Brukerregistrering'!P19))),
   IFERROR(INDEX('brukerregistrering-støtteark'!$N$5:$N$20,
            MATCH('04 Brukerregistrering'!K19, 'brukerregistrering-støtteark'!$M$5:$M$20, 0))*IF('04 Brukerregistrering'!P19="2", 1, VALUE('04 Brukerregistrering'!P19)),
   ""),
"")</f>
        <v>1660</v>
      </c>
      <c r="F18" s="186" t="str">
        <f ca="1">IF(AND(NOT(ISBLANK('04 Brukerregistrering'!L19)), NOT(ISBLANK('04 Brukerregistrering'!P19))),
   IFERROR(INDEX('brukerregistrering-støtteark'!$N$5:$N$20,
            MATCH('04 Brukerregistrering'!L19, 'brukerregistrering-støtteark'!$M$5:$M$20, 0))*IF('04 Brukerregistrering'!P19="2", 1, VALUE('04 Brukerregistrering'!P19)),
   ""),
"")</f>
        <v/>
      </c>
      <c r="G18" s="186" t="str">
        <f ca="1">IF(AND(NOT(ISBLANK('04 Brukerregistrering'!M19)), NOT(ISBLANK('04 Brukerregistrering'!P19))),
   IFERROR(INDEX('brukerregistrering-støtteark'!$N$5:$N$20,
            MATCH('04 Brukerregistrering'!M19, 'brukerregistrering-støtteark'!$M$5:$M$20, 0))*IF('04 Brukerregistrering'!P19="2", 1, VALUE('04 Brukerregistrering'!P19)),
   ""),
"")</f>
        <v/>
      </c>
      <c r="H18" s="186" t="str">
        <f ca="1">IF(AND(NOT(ISBLANK('04 Brukerregistrering'!N19)), NOT(ISBLANK('04 Brukerregistrering'!P19))),
   IFERROR(INDEX('brukerregistrering-støtteark'!$N$5:$N$20,
            MATCH('04 Brukerregistrering'!N19, 'brukerregistrering-støtteark'!$M$5:$M$20, 0))*IF('04 Brukerregistrering'!P19="2", 1, VALUE('04 Brukerregistrering'!P19)),
   ""),
"")</f>
        <v/>
      </c>
      <c r="I18" s="187">
        <f t="shared" ca="1" si="1"/>
        <v>17845</v>
      </c>
      <c r="J18" s="187">
        <f t="shared" ca="1" si="0"/>
        <v>17845</v>
      </c>
    </row>
    <row r="19" spans="2:10" ht="15">
      <c r="B19" s="183">
        <f>'04 Brukerregistrering'!C20</f>
        <v>100012</v>
      </c>
      <c r="C19" s="184" t="str">
        <f>'04 Brukerregistrering'!I20</f>
        <v>Ernæring</v>
      </c>
      <c r="D19" s="185">
        <f ca="1">IF(AND(NOT(ISBLANK('04 Brukerregistrering'!J20)), NOT(ISBLANK('04 Brukerregistrering'!P20))),
   IFERROR(INDEX('brukerregistrering-støtteark'!$N$5:$N$20,
            MATCH('04 Brukerregistrering'!J20, 'brukerregistrering-støtteark'!$M$5:$M$20, 0))*IF('04 Brukerregistrering'!P20="2", 1, VALUE('04 Brukerregistrering'!P20)),
   ""),
"")</f>
        <v>291.66666666666669</v>
      </c>
      <c r="E19" s="186">
        <f ca="1">IF(AND(NOT(ISBLANK('04 Brukerregistrering'!K20)), NOT(ISBLANK('04 Brukerregistrering'!P20))),
   IFERROR(INDEX('brukerregistrering-støtteark'!$N$5:$N$20,
            MATCH('04 Brukerregistrering'!K20, 'brukerregistrering-støtteark'!$M$5:$M$20, 0))*IF('04 Brukerregistrering'!P20="2", 1, VALUE('04 Brukerregistrering'!P20)),
   ""),
"")</f>
        <v>364.58333333333331</v>
      </c>
      <c r="F19" s="186" t="str">
        <f ca="1">IF(AND(NOT(ISBLANK('04 Brukerregistrering'!L20)), NOT(ISBLANK('04 Brukerregistrering'!P20))),
   IFERROR(INDEX('brukerregistrering-støtteark'!$N$5:$N$20,
            MATCH('04 Brukerregistrering'!L20, 'brukerregistrering-støtteark'!$M$5:$M$20, 0))*IF('04 Brukerregistrering'!P20="2", 1, VALUE('04 Brukerregistrering'!P20)),
   ""),
"")</f>
        <v/>
      </c>
      <c r="G19" s="186" t="str">
        <f ca="1">IF(AND(NOT(ISBLANK('04 Brukerregistrering'!M20)), NOT(ISBLANK('04 Brukerregistrering'!P20))),
   IFERROR(INDEX('brukerregistrering-støtteark'!$N$5:$N$20,
            MATCH('04 Brukerregistrering'!M20, 'brukerregistrering-støtteark'!$M$5:$M$20, 0))*IF('04 Brukerregistrering'!P20="2", 1, VALUE('04 Brukerregistrering'!P20)),
   ""),
"")</f>
        <v/>
      </c>
      <c r="H19" s="186" t="str">
        <f ca="1">IF(AND(NOT(ISBLANK('04 Brukerregistrering'!N20)), NOT(ISBLANK('04 Brukerregistrering'!P20))),
   IFERROR(INDEX('brukerregistrering-støtteark'!$N$5:$N$20,
            MATCH('04 Brukerregistrering'!N20, 'brukerregistrering-støtteark'!$M$5:$M$20, 0))*IF('04 Brukerregistrering'!P20="2", 1, VALUE('04 Brukerregistrering'!P20)),
   ""),
"")</f>
        <v/>
      </c>
      <c r="I19" s="187">
        <f t="shared" ca="1" si="1"/>
        <v>656.25</v>
      </c>
      <c r="J19" s="187">
        <f t="shared" ca="1" si="0"/>
        <v>656.25</v>
      </c>
    </row>
    <row r="20" spans="2:10" ht="15">
      <c r="B20" s="183">
        <f>'04 Brukerregistrering'!C21</f>
        <v>0</v>
      </c>
      <c r="C20" s="184">
        <f>'04 Brukerregistrering'!I21</f>
        <v>0</v>
      </c>
      <c r="D20" s="185" t="str">
        <f ca="1">IF(AND(NOT(ISBLANK('04 Brukerregistrering'!J21)), NOT(ISBLANK('04 Brukerregistrering'!P21))),
   IFERROR(INDEX('brukerregistrering-støtteark'!$N$5:$N$20,
            MATCH('04 Brukerregistrering'!J21, 'brukerregistrering-støtteark'!$M$5:$M$20, 0))*IF('04 Brukerregistrering'!P21="2", 1, VALUE('04 Brukerregistrering'!P21)),
   ""),
"")</f>
        <v/>
      </c>
      <c r="E20" s="186" t="str">
        <f ca="1">IF(AND(NOT(ISBLANK('04 Brukerregistrering'!K21)), NOT(ISBLANK('04 Brukerregistrering'!P21))),
   IFERROR(INDEX('brukerregistrering-støtteark'!$N$5:$N$20,
            MATCH('04 Brukerregistrering'!K21, 'brukerregistrering-støtteark'!$M$5:$M$20, 0))*IF('04 Brukerregistrering'!P21="2", 1, VALUE('04 Brukerregistrering'!P21)),
   ""),
"")</f>
        <v/>
      </c>
      <c r="F20" s="186" t="str">
        <f ca="1">IF(AND(NOT(ISBLANK('04 Brukerregistrering'!L21)), NOT(ISBLANK('04 Brukerregistrering'!P21))),
   IFERROR(INDEX('brukerregistrering-støtteark'!$N$5:$N$20,
            MATCH('04 Brukerregistrering'!L21, 'brukerregistrering-støtteark'!$M$5:$M$20, 0))*IF('04 Brukerregistrering'!P21="2", 1, VALUE('04 Brukerregistrering'!P21)),
   ""),
"")</f>
        <v/>
      </c>
      <c r="G20" s="186" t="str">
        <f ca="1">IF(AND(NOT(ISBLANK('04 Brukerregistrering'!M21)), NOT(ISBLANK('04 Brukerregistrering'!P21))),
   IFERROR(INDEX('brukerregistrering-støtteark'!$N$5:$N$20,
            MATCH('04 Brukerregistrering'!M21, 'brukerregistrering-støtteark'!$M$5:$M$20, 0))*IF('04 Brukerregistrering'!P21="2", 1, VALUE('04 Brukerregistrering'!P21)),
   ""),
"")</f>
        <v/>
      </c>
      <c r="H20" s="186" t="str">
        <f ca="1">IF(AND(NOT(ISBLANK('04 Brukerregistrering'!N21)), NOT(ISBLANK('04 Brukerregistrering'!P21))),
   IFERROR(INDEX('brukerregistrering-støtteark'!$N$5:$N$20,
            MATCH('04 Brukerregistrering'!N21, 'brukerregistrering-støtteark'!$M$5:$M$20, 0))*IF('04 Brukerregistrering'!P21="2", 1, VALUE('04 Brukerregistrering'!P21)),
   ""),
"")</f>
        <v/>
      </c>
      <c r="I20" s="187">
        <f t="shared" ca="1" si="1"/>
        <v>0</v>
      </c>
      <c r="J20" s="187">
        <f t="shared" ca="1" si="0"/>
        <v>0</v>
      </c>
    </row>
    <row r="21" spans="2:10" ht="15">
      <c r="B21" s="183">
        <f>'04 Brukerregistrering'!C22</f>
        <v>0</v>
      </c>
      <c r="C21" s="184">
        <f>'04 Brukerregistrering'!I22</f>
        <v>0</v>
      </c>
      <c r="D21" s="185" t="str">
        <f ca="1">IF(AND(NOT(ISBLANK('04 Brukerregistrering'!J22)), NOT(ISBLANK('04 Brukerregistrering'!P22))),
   IFERROR(INDEX('brukerregistrering-støtteark'!$N$5:$N$20,
            MATCH('04 Brukerregistrering'!J22, 'brukerregistrering-støtteark'!$M$5:$M$20, 0))*IF('04 Brukerregistrering'!P22="2", 1, VALUE('04 Brukerregistrering'!P22)),
   ""),
"")</f>
        <v/>
      </c>
      <c r="E21" s="186" t="str">
        <f ca="1">IF(AND(NOT(ISBLANK('04 Brukerregistrering'!K22)), NOT(ISBLANK('04 Brukerregistrering'!P22))),
   IFERROR(INDEX('brukerregistrering-støtteark'!$N$5:$N$20,
            MATCH('04 Brukerregistrering'!K22, 'brukerregistrering-støtteark'!$M$5:$M$20, 0))*IF('04 Brukerregistrering'!P22="2", 1, VALUE('04 Brukerregistrering'!P22)),
   ""),
"")</f>
        <v/>
      </c>
      <c r="F21" s="186" t="str">
        <f ca="1">IF(AND(NOT(ISBLANK('04 Brukerregistrering'!L22)), NOT(ISBLANK('04 Brukerregistrering'!P22))),
   IFERROR(INDEX('brukerregistrering-støtteark'!$N$5:$N$20,
            MATCH('04 Brukerregistrering'!L22, 'brukerregistrering-støtteark'!$M$5:$M$20, 0))*IF('04 Brukerregistrering'!P22="2", 1, VALUE('04 Brukerregistrering'!P22)),
   ""),
"")</f>
        <v/>
      </c>
      <c r="G21" s="186" t="str">
        <f ca="1">IF(AND(NOT(ISBLANK('04 Brukerregistrering'!M22)), NOT(ISBLANK('04 Brukerregistrering'!P22))),
   IFERROR(INDEX('brukerregistrering-støtteark'!$N$5:$N$20,
            MATCH('04 Brukerregistrering'!M22, 'brukerregistrering-støtteark'!$M$5:$M$20, 0))*IF('04 Brukerregistrering'!P22="2", 1, VALUE('04 Brukerregistrering'!P22)),
   ""),
"")</f>
        <v/>
      </c>
      <c r="H21" s="186" t="str">
        <f ca="1">IF(AND(NOT(ISBLANK('04 Brukerregistrering'!N22)), NOT(ISBLANK('04 Brukerregistrering'!P22))),
   IFERROR(INDEX('brukerregistrering-støtteark'!$N$5:$N$20,
            MATCH('04 Brukerregistrering'!N22, 'brukerregistrering-støtteark'!$M$5:$M$20, 0))*IF('04 Brukerregistrering'!P22="2", 1, VALUE('04 Brukerregistrering'!P22)),
   ""),
"")</f>
        <v/>
      </c>
      <c r="I21" s="187">
        <f t="shared" ca="1" si="1"/>
        <v>0</v>
      </c>
      <c r="J21" s="187">
        <f t="shared" ca="1" si="0"/>
        <v>0</v>
      </c>
    </row>
    <row r="22" spans="2:10" ht="15">
      <c r="B22" s="183">
        <f>'04 Brukerregistrering'!C23</f>
        <v>0</v>
      </c>
      <c r="C22" s="184">
        <f>'04 Brukerregistrering'!I23</f>
        <v>0</v>
      </c>
      <c r="D22" s="185" t="str">
        <f ca="1">IF(AND(NOT(ISBLANK('04 Brukerregistrering'!J23)), NOT(ISBLANK('04 Brukerregistrering'!P23))),
   IFERROR(INDEX('brukerregistrering-støtteark'!$N$5:$N$20,
            MATCH('04 Brukerregistrering'!J23, 'brukerregistrering-støtteark'!$M$5:$M$20, 0))*IF('04 Brukerregistrering'!P23="2", 1, VALUE('04 Brukerregistrering'!P23)),
   ""),
"")</f>
        <v/>
      </c>
      <c r="E22" s="186" t="str">
        <f ca="1">IF(AND(NOT(ISBLANK('04 Brukerregistrering'!K23)), NOT(ISBLANK('04 Brukerregistrering'!P23))),
   IFERROR(INDEX('brukerregistrering-støtteark'!$N$5:$N$20,
            MATCH('04 Brukerregistrering'!K23, 'brukerregistrering-støtteark'!$M$5:$M$20, 0))*IF('04 Brukerregistrering'!P23="2", 1, VALUE('04 Brukerregistrering'!P23)),
   ""),
"")</f>
        <v/>
      </c>
      <c r="F22" s="186" t="str">
        <f ca="1">IF(AND(NOT(ISBLANK('04 Brukerregistrering'!L23)), NOT(ISBLANK('04 Brukerregistrering'!P23))),
   IFERROR(INDEX('brukerregistrering-støtteark'!$N$5:$N$20,
            MATCH('04 Brukerregistrering'!L23, 'brukerregistrering-støtteark'!$M$5:$M$20, 0))*IF('04 Brukerregistrering'!P23="2", 1, VALUE('04 Brukerregistrering'!P23)),
   ""),
"")</f>
        <v/>
      </c>
      <c r="G22" s="186" t="str">
        <f ca="1">IF(AND(NOT(ISBLANK('04 Brukerregistrering'!M23)), NOT(ISBLANK('04 Brukerregistrering'!P23))),
   IFERROR(INDEX('brukerregistrering-støtteark'!$N$5:$N$20,
            MATCH('04 Brukerregistrering'!M23, 'brukerregistrering-støtteark'!$M$5:$M$20, 0))*IF('04 Brukerregistrering'!P23="2", 1, VALUE('04 Brukerregistrering'!P23)),
   ""),
"")</f>
        <v/>
      </c>
      <c r="H22" s="186" t="str">
        <f ca="1">IF(AND(NOT(ISBLANK('04 Brukerregistrering'!N23)), NOT(ISBLANK('04 Brukerregistrering'!P23))),
   IFERROR(INDEX('brukerregistrering-støtteark'!$N$5:$N$20,
            MATCH('04 Brukerregistrering'!N23, 'brukerregistrering-støtteark'!$M$5:$M$20, 0))*IF('04 Brukerregistrering'!P23="2", 1, VALUE('04 Brukerregistrering'!P23)),
   ""),
"")</f>
        <v/>
      </c>
      <c r="I22" s="187">
        <f t="shared" ca="1" si="1"/>
        <v>0</v>
      </c>
      <c r="J22" s="187">
        <f t="shared" ca="1" si="0"/>
        <v>0</v>
      </c>
    </row>
    <row r="23" spans="2:10" ht="15">
      <c r="B23" s="183">
        <f>'04 Brukerregistrering'!C24</f>
        <v>0</v>
      </c>
      <c r="C23" s="184">
        <f>'04 Brukerregistrering'!I24</f>
        <v>0</v>
      </c>
      <c r="D23" s="185" t="str">
        <f ca="1">IF(AND(NOT(ISBLANK('04 Brukerregistrering'!J24)), NOT(ISBLANK('04 Brukerregistrering'!P24))),
   IFERROR(INDEX('brukerregistrering-støtteark'!$N$5:$N$20,
            MATCH('04 Brukerregistrering'!J24, 'brukerregistrering-støtteark'!$M$5:$M$20, 0))*IF('04 Brukerregistrering'!P24="2", 1, VALUE('04 Brukerregistrering'!P24)),
   ""),
"")</f>
        <v/>
      </c>
      <c r="E23" s="186" t="str">
        <f ca="1">IF(AND(NOT(ISBLANK('04 Brukerregistrering'!K24)), NOT(ISBLANK('04 Brukerregistrering'!P24))),
   IFERROR(INDEX('brukerregistrering-støtteark'!$N$5:$N$20,
            MATCH('04 Brukerregistrering'!K24, 'brukerregistrering-støtteark'!$M$5:$M$20, 0))*IF('04 Brukerregistrering'!P24="2", 1, VALUE('04 Brukerregistrering'!P24)),
   ""),
"")</f>
        <v/>
      </c>
      <c r="F23" s="186" t="str">
        <f ca="1">IF(AND(NOT(ISBLANK('04 Brukerregistrering'!L24)), NOT(ISBLANK('04 Brukerregistrering'!P24))),
   IFERROR(INDEX('brukerregistrering-støtteark'!$N$5:$N$20,
            MATCH('04 Brukerregistrering'!L24, 'brukerregistrering-støtteark'!$M$5:$M$20, 0))*IF('04 Brukerregistrering'!P24="2", 1, VALUE('04 Brukerregistrering'!P24)),
   ""),
"")</f>
        <v/>
      </c>
      <c r="G23" s="186" t="str">
        <f ca="1">IF(AND(NOT(ISBLANK('04 Brukerregistrering'!M24)), NOT(ISBLANK('04 Brukerregistrering'!P24))),
   IFERROR(INDEX('brukerregistrering-støtteark'!$N$5:$N$20,
            MATCH('04 Brukerregistrering'!M24, 'brukerregistrering-støtteark'!$M$5:$M$20, 0))*IF('04 Brukerregistrering'!P24="2", 1, VALUE('04 Brukerregistrering'!P24)),
   ""),
"")</f>
        <v/>
      </c>
      <c r="H23" s="186" t="str">
        <f ca="1">IF(AND(NOT(ISBLANK('04 Brukerregistrering'!N24)), NOT(ISBLANK('04 Brukerregistrering'!P24))),
   IFERROR(INDEX('brukerregistrering-støtteark'!$N$5:$N$20,
            MATCH('04 Brukerregistrering'!N24, 'brukerregistrering-støtteark'!$M$5:$M$20, 0))*IF('04 Brukerregistrering'!P24="2", 1, VALUE('04 Brukerregistrering'!P24)),
   ""),
"")</f>
        <v/>
      </c>
      <c r="I23" s="187">
        <f t="shared" ca="1" si="1"/>
        <v>0</v>
      </c>
      <c r="J23" s="187">
        <f t="shared" ca="1" si="0"/>
        <v>0</v>
      </c>
    </row>
    <row r="24" spans="2:10" ht="15">
      <c r="B24" s="183">
        <f>'04 Brukerregistrering'!C25</f>
        <v>0</v>
      </c>
      <c r="C24" s="184">
        <f>'04 Brukerregistrering'!I25</f>
        <v>0</v>
      </c>
      <c r="D24" s="185" t="str">
        <f ca="1">IF(AND(NOT(ISBLANK('04 Brukerregistrering'!J25)), NOT(ISBLANK('04 Brukerregistrering'!P25))),
   IFERROR(INDEX('brukerregistrering-støtteark'!$N$5:$N$20,
            MATCH('04 Brukerregistrering'!J25, 'brukerregistrering-støtteark'!$M$5:$M$20, 0))*IF('04 Brukerregistrering'!P25="2", 1, VALUE('04 Brukerregistrering'!P25)),
   ""),
"")</f>
        <v/>
      </c>
      <c r="E24" s="186" t="str">
        <f ca="1">IF(AND(NOT(ISBLANK('04 Brukerregistrering'!K25)), NOT(ISBLANK('04 Brukerregistrering'!P25))),
   IFERROR(INDEX('brukerregistrering-støtteark'!$N$5:$N$20,
            MATCH('04 Brukerregistrering'!K25, 'brukerregistrering-støtteark'!$M$5:$M$20, 0))*IF('04 Brukerregistrering'!P25="2", 1, VALUE('04 Brukerregistrering'!P25)),
   ""),
"")</f>
        <v/>
      </c>
      <c r="F24" s="186" t="str">
        <f ca="1">IF(AND(NOT(ISBLANK('04 Brukerregistrering'!L25)), NOT(ISBLANK('04 Brukerregistrering'!P25))),
   IFERROR(INDEX('brukerregistrering-støtteark'!$N$5:$N$20,
            MATCH('04 Brukerregistrering'!L25, 'brukerregistrering-støtteark'!$M$5:$M$20, 0))*IF('04 Brukerregistrering'!P25="2", 1, VALUE('04 Brukerregistrering'!P25)),
   ""),
"")</f>
        <v/>
      </c>
      <c r="G24" s="186" t="str">
        <f ca="1">IF(AND(NOT(ISBLANK('04 Brukerregistrering'!M25)), NOT(ISBLANK('04 Brukerregistrering'!P25))),
   IFERROR(INDEX('brukerregistrering-støtteark'!$N$5:$N$20,
            MATCH('04 Brukerregistrering'!M25, 'brukerregistrering-støtteark'!$M$5:$M$20, 0))*IF('04 Brukerregistrering'!P25="2", 1, VALUE('04 Brukerregistrering'!P25)),
   ""),
"")</f>
        <v/>
      </c>
      <c r="H24" s="186" t="str">
        <f ca="1">IF(AND(NOT(ISBLANK('04 Brukerregistrering'!N25)), NOT(ISBLANK('04 Brukerregistrering'!P25))),
   IFERROR(INDEX('brukerregistrering-støtteark'!$N$5:$N$20,
            MATCH('04 Brukerregistrering'!N25, 'brukerregistrering-støtteark'!$M$5:$M$20, 0))*IF('04 Brukerregistrering'!P25="2", 1, VALUE('04 Brukerregistrering'!P25)),
   ""),
"")</f>
        <v/>
      </c>
      <c r="I24" s="187">
        <f t="shared" ca="1" si="1"/>
        <v>0</v>
      </c>
      <c r="J24" s="187">
        <f t="shared" ca="1" si="0"/>
        <v>0</v>
      </c>
    </row>
    <row r="25" spans="2:10" ht="15">
      <c r="B25" s="183">
        <f>'04 Brukerregistrering'!C26</f>
        <v>0</v>
      </c>
      <c r="C25" s="184">
        <f>'04 Brukerregistrering'!I26</f>
        <v>0</v>
      </c>
      <c r="D25" s="185" t="str">
        <f ca="1">IF(AND(NOT(ISBLANK('04 Brukerregistrering'!J26)), NOT(ISBLANK('04 Brukerregistrering'!P26))),
   IFERROR(INDEX('brukerregistrering-støtteark'!$N$5:$N$20,
            MATCH('04 Brukerregistrering'!J26, 'brukerregistrering-støtteark'!$M$5:$M$20, 0))*IF('04 Brukerregistrering'!P26="2", 1, VALUE('04 Brukerregistrering'!P26)),
   ""),
"")</f>
        <v/>
      </c>
      <c r="E25" s="186" t="str">
        <f ca="1">IF(AND(NOT(ISBLANK('04 Brukerregistrering'!K26)), NOT(ISBLANK('04 Brukerregistrering'!P26))),
   IFERROR(INDEX('brukerregistrering-støtteark'!$N$5:$N$20,
            MATCH('04 Brukerregistrering'!K26, 'brukerregistrering-støtteark'!$M$5:$M$20, 0))*IF('04 Brukerregistrering'!P26="2", 1, VALUE('04 Brukerregistrering'!P26)),
   ""),
"")</f>
        <v/>
      </c>
      <c r="F25" s="186" t="str">
        <f ca="1">IF(AND(NOT(ISBLANK('04 Brukerregistrering'!L26)), NOT(ISBLANK('04 Brukerregistrering'!P26))),
   IFERROR(INDEX('brukerregistrering-støtteark'!$N$5:$N$20,
            MATCH('04 Brukerregistrering'!L26, 'brukerregistrering-støtteark'!$M$5:$M$20, 0))*IF('04 Brukerregistrering'!P26="2", 1, VALUE('04 Brukerregistrering'!P26)),
   ""),
"")</f>
        <v/>
      </c>
      <c r="G25" s="186" t="str">
        <f ca="1">IF(AND(NOT(ISBLANK('04 Brukerregistrering'!M26)), NOT(ISBLANK('04 Brukerregistrering'!P26))),
   IFERROR(INDEX('brukerregistrering-støtteark'!$N$5:$N$20,
            MATCH('04 Brukerregistrering'!M26, 'brukerregistrering-støtteark'!$M$5:$M$20, 0))*IF('04 Brukerregistrering'!P26="2", 1, VALUE('04 Brukerregistrering'!P26)),
   ""),
"")</f>
        <v/>
      </c>
      <c r="H25" s="186" t="str">
        <f ca="1">IF(AND(NOT(ISBLANK('04 Brukerregistrering'!N26)), NOT(ISBLANK('04 Brukerregistrering'!P26))),
   IFERROR(INDEX('brukerregistrering-støtteark'!$N$5:$N$20,
            MATCH('04 Brukerregistrering'!N26, 'brukerregistrering-støtteark'!$M$5:$M$20, 0))*IF('04 Brukerregistrering'!P26="2", 1, VALUE('04 Brukerregistrering'!P26)),
   ""),
"")</f>
        <v/>
      </c>
      <c r="I25" s="187">
        <f t="shared" ca="1" si="1"/>
        <v>0</v>
      </c>
      <c r="J25" s="187">
        <f t="shared" ca="1" si="0"/>
        <v>0</v>
      </c>
    </row>
    <row r="26" spans="2:10" ht="15">
      <c r="B26" s="183">
        <f>'04 Brukerregistrering'!C27</f>
        <v>0</v>
      </c>
      <c r="C26" s="184">
        <f>'04 Brukerregistrering'!I27</f>
        <v>0</v>
      </c>
      <c r="D26" s="185" t="str">
        <f ca="1">IF(AND(NOT(ISBLANK('04 Brukerregistrering'!J27)), NOT(ISBLANK('04 Brukerregistrering'!P27))),
   IFERROR(INDEX('brukerregistrering-støtteark'!$N$5:$N$20,
            MATCH('04 Brukerregistrering'!J27, 'brukerregistrering-støtteark'!$M$5:$M$20, 0))*IF('04 Brukerregistrering'!P27="2", 1, VALUE('04 Brukerregistrering'!P27)),
   ""),
"")</f>
        <v/>
      </c>
      <c r="E26" s="186" t="str">
        <f ca="1">IF(AND(NOT(ISBLANK('04 Brukerregistrering'!K27)), NOT(ISBLANK('04 Brukerregistrering'!P27))),
   IFERROR(INDEX('brukerregistrering-støtteark'!$N$5:$N$20,
            MATCH('04 Brukerregistrering'!K27, 'brukerregistrering-støtteark'!$M$5:$M$20, 0))*IF('04 Brukerregistrering'!P27="2", 1, VALUE('04 Brukerregistrering'!P27)),
   ""),
"")</f>
        <v/>
      </c>
      <c r="F26" s="186" t="str">
        <f ca="1">IF(AND(NOT(ISBLANK('04 Brukerregistrering'!L27)), NOT(ISBLANK('04 Brukerregistrering'!P27))),
   IFERROR(INDEX('brukerregistrering-støtteark'!$N$5:$N$20,
            MATCH('04 Brukerregistrering'!L27, 'brukerregistrering-støtteark'!$M$5:$M$20, 0))*IF('04 Brukerregistrering'!P27="2", 1, VALUE('04 Brukerregistrering'!P27)),
   ""),
"")</f>
        <v/>
      </c>
      <c r="G26" s="186" t="str">
        <f ca="1">IF(AND(NOT(ISBLANK('04 Brukerregistrering'!M27)), NOT(ISBLANK('04 Brukerregistrering'!P27))),
   IFERROR(INDEX('brukerregistrering-støtteark'!$N$5:$N$20,
            MATCH('04 Brukerregistrering'!M27, 'brukerregistrering-støtteark'!$M$5:$M$20, 0))*IF('04 Brukerregistrering'!P27="2", 1, VALUE('04 Brukerregistrering'!P27)),
   ""),
"")</f>
        <v/>
      </c>
      <c r="H26" s="186" t="str">
        <f ca="1">IF(AND(NOT(ISBLANK('04 Brukerregistrering'!N27)), NOT(ISBLANK('04 Brukerregistrering'!P27))),
   IFERROR(INDEX('brukerregistrering-støtteark'!$N$5:$N$20,
            MATCH('04 Brukerregistrering'!N27, 'brukerregistrering-støtteark'!$M$5:$M$20, 0))*IF('04 Brukerregistrering'!P27="2", 1, VALUE('04 Brukerregistrering'!P27)),
   ""),
"")</f>
        <v/>
      </c>
      <c r="I26" s="187">
        <f t="shared" ca="1" si="1"/>
        <v>0</v>
      </c>
      <c r="J26" s="187">
        <f t="shared" ca="1" si="0"/>
        <v>0</v>
      </c>
    </row>
    <row r="27" spans="2:10" ht="15">
      <c r="B27" s="183">
        <f>'04 Brukerregistrering'!C28</f>
        <v>0</v>
      </c>
      <c r="C27" s="184">
        <f>'04 Brukerregistrering'!I28</f>
        <v>0</v>
      </c>
      <c r="D27" s="185" t="str">
        <f ca="1">IF(AND(NOT(ISBLANK('04 Brukerregistrering'!J28)), NOT(ISBLANK('04 Brukerregistrering'!P28))),
   IFERROR(INDEX('brukerregistrering-støtteark'!$N$5:$N$20,
            MATCH('04 Brukerregistrering'!J28, 'brukerregistrering-støtteark'!$M$5:$M$20, 0))*IF('04 Brukerregistrering'!P28="2", 1, VALUE('04 Brukerregistrering'!P28)),
   ""),
"")</f>
        <v/>
      </c>
      <c r="E27" s="186" t="str">
        <f ca="1">IF(AND(NOT(ISBLANK('04 Brukerregistrering'!K28)), NOT(ISBLANK('04 Brukerregistrering'!P28))),
   IFERROR(INDEX('brukerregistrering-støtteark'!$N$5:$N$20,
            MATCH('04 Brukerregistrering'!K28, 'brukerregistrering-støtteark'!$M$5:$M$20, 0))*IF('04 Brukerregistrering'!P28="2", 1, VALUE('04 Brukerregistrering'!P28)),
   ""),
"")</f>
        <v/>
      </c>
      <c r="F27" s="186" t="str">
        <f ca="1">IF(AND(NOT(ISBLANK('04 Brukerregistrering'!L28)), NOT(ISBLANK('04 Brukerregistrering'!P28))),
   IFERROR(INDEX('brukerregistrering-støtteark'!$N$5:$N$20,
            MATCH('04 Brukerregistrering'!L28, 'brukerregistrering-støtteark'!$M$5:$M$20, 0))*IF('04 Brukerregistrering'!P28="2", 1, VALUE('04 Brukerregistrering'!P28)),
   ""),
"")</f>
        <v/>
      </c>
      <c r="G27" s="186" t="str">
        <f ca="1">IF(AND(NOT(ISBLANK('04 Brukerregistrering'!M28)), NOT(ISBLANK('04 Brukerregistrering'!P28))),
   IFERROR(INDEX('brukerregistrering-støtteark'!$N$5:$N$20,
            MATCH('04 Brukerregistrering'!M28, 'brukerregistrering-støtteark'!$M$5:$M$20, 0))*IF('04 Brukerregistrering'!P28="2", 1, VALUE('04 Brukerregistrering'!P28)),
   ""),
"")</f>
        <v/>
      </c>
      <c r="H27" s="186" t="str">
        <f ca="1">IF(AND(NOT(ISBLANK('04 Brukerregistrering'!N28)), NOT(ISBLANK('04 Brukerregistrering'!P28))),
   IFERROR(INDEX('brukerregistrering-støtteark'!$N$5:$N$20,
            MATCH('04 Brukerregistrering'!N28, 'brukerregistrering-støtteark'!$M$5:$M$20, 0))*IF('04 Brukerregistrering'!P28="2", 1, VALUE('04 Brukerregistrering'!P28)),
   ""),
"")</f>
        <v/>
      </c>
      <c r="I27" s="187">
        <f t="shared" ca="1" si="1"/>
        <v>0</v>
      </c>
      <c r="J27" s="187">
        <f t="shared" ca="1" si="0"/>
        <v>0</v>
      </c>
    </row>
    <row r="28" spans="2:10" ht="15">
      <c r="B28" s="183">
        <f>'04 Brukerregistrering'!C29</f>
        <v>0</v>
      </c>
      <c r="C28" s="184">
        <f>'04 Brukerregistrering'!I29</f>
        <v>0</v>
      </c>
      <c r="D28" s="185" t="str">
        <f ca="1">IF(AND(NOT(ISBLANK('04 Brukerregistrering'!J29)), NOT(ISBLANK('04 Brukerregistrering'!P29))),
   IFERROR(INDEX('brukerregistrering-støtteark'!$N$5:$N$20,
            MATCH('04 Brukerregistrering'!J29, 'brukerregistrering-støtteark'!$M$5:$M$20, 0))*IF('04 Brukerregistrering'!P29="2", 1, VALUE('04 Brukerregistrering'!P29)),
   ""),
"")</f>
        <v/>
      </c>
      <c r="E28" s="186" t="str">
        <f ca="1">IF(AND(NOT(ISBLANK('04 Brukerregistrering'!K29)), NOT(ISBLANK('04 Brukerregistrering'!P29))),
   IFERROR(INDEX('brukerregistrering-støtteark'!$N$5:$N$20,
            MATCH('04 Brukerregistrering'!K29, 'brukerregistrering-støtteark'!$M$5:$M$20, 0))*IF('04 Brukerregistrering'!P29="2", 1, VALUE('04 Brukerregistrering'!P29)),
   ""),
"")</f>
        <v/>
      </c>
      <c r="F28" s="186" t="str">
        <f ca="1">IF(AND(NOT(ISBLANK('04 Brukerregistrering'!L29)), NOT(ISBLANK('04 Brukerregistrering'!P29))),
   IFERROR(INDEX('brukerregistrering-støtteark'!$N$5:$N$20,
            MATCH('04 Brukerregistrering'!L29, 'brukerregistrering-støtteark'!$M$5:$M$20, 0))*IF('04 Brukerregistrering'!P29="2", 1, VALUE('04 Brukerregistrering'!P29)),
   ""),
"")</f>
        <v/>
      </c>
      <c r="G28" s="186" t="str">
        <f ca="1">IF(AND(NOT(ISBLANK('04 Brukerregistrering'!M29)), NOT(ISBLANK('04 Brukerregistrering'!P29))),
   IFERROR(INDEX('brukerregistrering-støtteark'!$N$5:$N$20,
            MATCH('04 Brukerregistrering'!M29, 'brukerregistrering-støtteark'!$M$5:$M$20, 0))*IF('04 Brukerregistrering'!P29="2", 1, VALUE('04 Brukerregistrering'!P29)),
   ""),
"")</f>
        <v/>
      </c>
      <c r="H28" s="186" t="str">
        <f ca="1">IF(AND(NOT(ISBLANK('04 Brukerregistrering'!N29)), NOT(ISBLANK('04 Brukerregistrering'!P29))),
   IFERROR(INDEX('brukerregistrering-støtteark'!$N$5:$N$20,
            MATCH('04 Brukerregistrering'!N29, 'brukerregistrering-støtteark'!$M$5:$M$20, 0))*IF('04 Brukerregistrering'!P29="2", 1, VALUE('04 Brukerregistrering'!P29)),
   ""),
"")</f>
        <v/>
      </c>
      <c r="I28" s="187">
        <f t="shared" ca="1" si="1"/>
        <v>0</v>
      </c>
      <c r="J28" s="187">
        <f t="shared" ca="1" si="0"/>
        <v>0</v>
      </c>
    </row>
    <row r="29" spans="2:10" ht="15">
      <c r="B29" s="183">
        <f>'04 Brukerregistrering'!C30</f>
        <v>0</v>
      </c>
      <c r="C29" s="184">
        <f>'04 Brukerregistrering'!I30</f>
        <v>0</v>
      </c>
      <c r="D29" s="185" t="str">
        <f ca="1">IF(AND(NOT(ISBLANK('04 Brukerregistrering'!J30)), NOT(ISBLANK('04 Brukerregistrering'!P30))),
   IFERROR(INDEX('brukerregistrering-støtteark'!$N$5:$N$20,
            MATCH('04 Brukerregistrering'!J30, 'brukerregistrering-støtteark'!$M$5:$M$20, 0))*IF('04 Brukerregistrering'!P30="2", 1, VALUE('04 Brukerregistrering'!P30)),
   ""),
"")</f>
        <v/>
      </c>
      <c r="E29" s="186" t="str">
        <f ca="1">IF(AND(NOT(ISBLANK('04 Brukerregistrering'!K30)), NOT(ISBLANK('04 Brukerregistrering'!P30))),
   IFERROR(INDEX('brukerregistrering-støtteark'!$N$5:$N$20,
            MATCH('04 Brukerregistrering'!K30, 'brukerregistrering-støtteark'!$M$5:$M$20, 0))*IF('04 Brukerregistrering'!P30="2", 1, VALUE('04 Brukerregistrering'!P30)),
   ""),
"")</f>
        <v/>
      </c>
      <c r="F29" s="186" t="str">
        <f ca="1">IF(AND(NOT(ISBLANK('04 Brukerregistrering'!L30)), NOT(ISBLANK('04 Brukerregistrering'!P30))),
   IFERROR(INDEX('brukerregistrering-støtteark'!$N$5:$N$20,
            MATCH('04 Brukerregistrering'!L30, 'brukerregistrering-støtteark'!$M$5:$M$20, 0))*IF('04 Brukerregistrering'!P30="2", 1, VALUE('04 Brukerregistrering'!P30)),
   ""),
"")</f>
        <v/>
      </c>
      <c r="G29" s="186" t="str">
        <f ca="1">IF(AND(NOT(ISBLANK('04 Brukerregistrering'!M30)), NOT(ISBLANK('04 Brukerregistrering'!P30))),
   IFERROR(INDEX('brukerregistrering-støtteark'!$N$5:$N$20,
            MATCH('04 Brukerregistrering'!M30, 'brukerregistrering-støtteark'!$M$5:$M$20, 0))*IF('04 Brukerregistrering'!P30="2", 1, VALUE('04 Brukerregistrering'!P30)),
   ""),
"")</f>
        <v/>
      </c>
      <c r="H29" s="186" t="str">
        <f ca="1">IF(AND(NOT(ISBLANK('04 Brukerregistrering'!N30)), NOT(ISBLANK('04 Brukerregistrering'!P30))),
   IFERROR(INDEX('brukerregistrering-støtteark'!$N$5:$N$20,
            MATCH('04 Brukerregistrering'!N30, 'brukerregistrering-støtteark'!$M$5:$M$20, 0))*IF('04 Brukerregistrering'!P30="2", 1, VALUE('04 Brukerregistrering'!P30)),
   ""),
"")</f>
        <v/>
      </c>
      <c r="I29" s="187">
        <f t="shared" ca="1" si="1"/>
        <v>0</v>
      </c>
      <c r="J29" s="187">
        <f t="shared" ca="1" si="0"/>
        <v>0</v>
      </c>
    </row>
    <row r="30" spans="2:10" ht="15">
      <c r="B30" s="183">
        <f>'04 Brukerregistrering'!C31</f>
        <v>0</v>
      </c>
      <c r="C30" s="184">
        <f>'04 Brukerregistrering'!I31</f>
        <v>0</v>
      </c>
      <c r="D30" s="185" t="str">
        <f ca="1">IF(AND(NOT(ISBLANK('04 Brukerregistrering'!J31)), NOT(ISBLANK('04 Brukerregistrering'!P31))),
   IFERROR(INDEX('brukerregistrering-støtteark'!$N$5:$N$20,
            MATCH('04 Brukerregistrering'!J31, 'brukerregistrering-støtteark'!$M$5:$M$20, 0))*IF('04 Brukerregistrering'!P31="2", 1, VALUE('04 Brukerregistrering'!P31)),
   ""),
"")</f>
        <v/>
      </c>
      <c r="E30" s="186" t="str">
        <f ca="1">IF(AND(NOT(ISBLANK('04 Brukerregistrering'!K31)), NOT(ISBLANK('04 Brukerregistrering'!P31))),
   IFERROR(INDEX('brukerregistrering-støtteark'!$N$5:$N$20,
            MATCH('04 Brukerregistrering'!K31, 'brukerregistrering-støtteark'!$M$5:$M$20, 0))*IF('04 Brukerregistrering'!P31="2", 1, VALUE('04 Brukerregistrering'!P31)),
   ""),
"")</f>
        <v/>
      </c>
      <c r="F30" s="186" t="str">
        <f ca="1">IF(AND(NOT(ISBLANK('04 Brukerregistrering'!L31)), NOT(ISBLANK('04 Brukerregistrering'!P31))),
   IFERROR(INDEX('brukerregistrering-støtteark'!$N$5:$N$20,
            MATCH('04 Brukerregistrering'!L31, 'brukerregistrering-støtteark'!$M$5:$M$20, 0))*IF('04 Brukerregistrering'!P31="2", 1, VALUE('04 Brukerregistrering'!P31)),
   ""),
"")</f>
        <v/>
      </c>
      <c r="G30" s="186" t="str">
        <f ca="1">IF(AND(NOT(ISBLANK('04 Brukerregistrering'!M31)), NOT(ISBLANK('04 Brukerregistrering'!P31))),
   IFERROR(INDEX('brukerregistrering-støtteark'!$N$5:$N$20,
            MATCH('04 Brukerregistrering'!M31, 'brukerregistrering-støtteark'!$M$5:$M$20, 0))*IF('04 Brukerregistrering'!P31="2", 1, VALUE('04 Brukerregistrering'!P31)),
   ""),
"")</f>
        <v/>
      </c>
      <c r="H30" s="186" t="str">
        <f ca="1">IF(AND(NOT(ISBLANK('04 Brukerregistrering'!N31)), NOT(ISBLANK('04 Brukerregistrering'!P31))),
   IFERROR(INDEX('brukerregistrering-støtteark'!$N$5:$N$20,
            MATCH('04 Brukerregistrering'!N31, 'brukerregistrering-støtteark'!$M$5:$M$20, 0))*IF('04 Brukerregistrering'!P31="2", 1, VALUE('04 Brukerregistrering'!P31)),
   ""),
"")</f>
        <v/>
      </c>
      <c r="I30" s="187">
        <f t="shared" ca="1" si="1"/>
        <v>0</v>
      </c>
      <c r="J30" s="187">
        <f t="shared" ca="1" si="0"/>
        <v>0</v>
      </c>
    </row>
    <row r="31" spans="2:10" ht="15">
      <c r="B31" s="183">
        <f>'04 Brukerregistrering'!C32</f>
        <v>0</v>
      </c>
      <c r="C31" s="184">
        <f>'04 Brukerregistrering'!I32</f>
        <v>0</v>
      </c>
      <c r="D31" s="185" t="str">
        <f ca="1">IF(AND(NOT(ISBLANK('04 Brukerregistrering'!J32)), NOT(ISBLANK('04 Brukerregistrering'!P32))),
   IFERROR(INDEX('brukerregistrering-støtteark'!$N$5:$N$20,
            MATCH('04 Brukerregistrering'!J32, 'brukerregistrering-støtteark'!$M$5:$M$20, 0))*IF('04 Brukerregistrering'!P32="2", 1, VALUE('04 Brukerregistrering'!P32)),
   ""),
"")</f>
        <v/>
      </c>
      <c r="E31" s="186" t="str">
        <f ca="1">IF(AND(NOT(ISBLANK('04 Brukerregistrering'!K32)), NOT(ISBLANK('04 Brukerregistrering'!P32))),
   IFERROR(INDEX('brukerregistrering-støtteark'!$N$5:$N$20,
            MATCH('04 Brukerregistrering'!K32, 'brukerregistrering-støtteark'!$M$5:$M$20, 0))*IF('04 Brukerregistrering'!P32="2", 1, VALUE('04 Brukerregistrering'!P32)),
   ""),
"")</f>
        <v/>
      </c>
      <c r="F31" s="186" t="str">
        <f ca="1">IF(AND(NOT(ISBLANK('04 Brukerregistrering'!L32)), NOT(ISBLANK('04 Brukerregistrering'!P32))),
   IFERROR(INDEX('brukerregistrering-støtteark'!$N$5:$N$20,
            MATCH('04 Brukerregistrering'!L32, 'brukerregistrering-støtteark'!$M$5:$M$20, 0))*IF('04 Brukerregistrering'!P32="2", 1, VALUE('04 Brukerregistrering'!P32)),
   ""),
"")</f>
        <v/>
      </c>
      <c r="G31" s="186" t="str">
        <f ca="1">IF(AND(NOT(ISBLANK('04 Brukerregistrering'!M32)), NOT(ISBLANK('04 Brukerregistrering'!P32))),
   IFERROR(INDEX('brukerregistrering-støtteark'!$N$5:$N$20,
            MATCH('04 Brukerregistrering'!M32, 'brukerregistrering-støtteark'!$M$5:$M$20, 0))*IF('04 Brukerregistrering'!P32="2", 1, VALUE('04 Brukerregistrering'!P32)),
   ""),
"")</f>
        <v/>
      </c>
      <c r="H31" s="186" t="str">
        <f ca="1">IF(AND(NOT(ISBLANK('04 Brukerregistrering'!N32)), NOT(ISBLANK('04 Brukerregistrering'!P32))),
   IFERROR(INDEX('brukerregistrering-støtteark'!$N$5:$N$20,
            MATCH('04 Brukerregistrering'!N32, 'brukerregistrering-støtteark'!$M$5:$M$20, 0))*IF('04 Brukerregistrering'!P32="2", 1, VALUE('04 Brukerregistrering'!P32)),
   ""),
"")</f>
        <v/>
      </c>
      <c r="I31" s="187">
        <f t="shared" ca="1" si="1"/>
        <v>0</v>
      </c>
      <c r="J31" s="187">
        <f t="shared" ca="1" si="0"/>
        <v>0</v>
      </c>
    </row>
    <row r="32" spans="2:10" ht="15">
      <c r="B32" s="183">
        <f>'04 Brukerregistrering'!C33</f>
        <v>0</v>
      </c>
      <c r="C32" s="184">
        <f>'04 Brukerregistrering'!I33</f>
        <v>0</v>
      </c>
      <c r="D32" s="185" t="str">
        <f ca="1">IF(AND(NOT(ISBLANK('04 Brukerregistrering'!J33)), NOT(ISBLANK('04 Brukerregistrering'!P33))),
   IFERROR(INDEX('brukerregistrering-støtteark'!$N$5:$N$20,
            MATCH('04 Brukerregistrering'!J33, 'brukerregistrering-støtteark'!$M$5:$M$20, 0))*IF('04 Brukerregistrering'!P33="2", 1, VALUE('04 Brukerregistrering'!P33)),
   ""),
"")</f>
        <v/>
      </c>
      <c r="E32" s="186" t="str">
        <f ca="1">IF(AND(NOT(ISBLANK('04 Brukerregistrering'!K33)), NOT(ISBLANK('04 Brukerregistrering'!P33))),
   IFERROR(INDEX('brukerregistrering-støtteark'!$N$5:$N$20,
            MATCH('04 Brukerregistrering'!K33, 'brukerregistrering-støtteark'!$M$5:$M$20, 0))*IF('04 Brukerregistrering'!P33="2", 1, VALUE('04 Brukerregistrering'!P33)),
   ""),
"")</f>
        <v/>
      </c>
      <c r="F32" s="186" t="str">
        <f ca="1">IF(AND(NOT(ISBLANK('04 Brukerregistrering'!L33)), NOT(ISBLANK('04 Brukerregistrering'!P33))),
   IFERROR(INDEX('brukerregistrering-støtteark'!$N$5:$N$20,
            MATCH('04 Brukerregistrering'!L33, 'brukerregistrering-støtteark'!$M$5:$M$20, 0))*IF('04 Brukerregistrering'!P33="2", 1, VALUE('04 Brukerregistrering'!P33)),
   ""),
"")</f>
        <v/>
      </c>
      <c r="G32" s="186" t="str">
        <f ca="1">IF(AND(NOT(ISBLANK('04 Brukerregistrering'!M33)), NOT(ISBLANK('04 Brukerregistrering'!P33))),
   IFERROR(INDEX('brukerregistrering-støtteark'!$N$5:$N$20,
            MATCH('04 Brukerregistrering'!M33, 'brukerregistrering-støtteark'!$M$5:$M$20, 0))*IF('04 Brukerregistrering'!P33="2", 1, VALUE('04 Brukerregistrering'!P33)),
   ""),
"")</f>
        <v/>
      </c>
      <c r="H32" s="186" t="str">
        <f ca="1">IF(AND(NOT(ISBLANK('04 Brukerregistrering'!N33)), NOT(ISBLANK('04 Brukerregistrering'!P33))),
   IFERROR(INDEX('brukerregistrering-støtteark'!$N$5:$N$20,
            MATCH('04 Brukerregistrering'!N33, 'brukerregistrering-støtteark'!$M$5:$M$20, 0))*IF('04 Brukerregistrering'!P33="2", 1, VALUE('04 Brukerregistrering'!P33)),
   ""),
"")</f>
        <v/>
      </c>
      <c r="I32" s="187">
        <f t="shared" ca="1" si="1"/>
        <v>0</v>
      </c>
      <c r="J32" s="187">
        <f t="shared" ca="1" si="0"/>
        <v>0</v>
      </c>
    </row>
    <row r="33" spans="2:10" ht="15">
      <c r="B33" s="183">
        <f>'04 Brukerregistrering'!C34</f>
        <v>0</v>
      </c>
      <c r="C33" s="184">
        <f>'04 Brukerregistrering'!I34</f>
        <v>0</v>
      </c>
      <c r="D33" s="185" t="str">
        <f ca="1">IF(AND(NOT(ISBLANK('04 Brukerregistrering'!J34)), NOT(ISBLANK('04 Brukerregistrering'!P34))),
   IFERROR(INDEX('brukerregistrering-støtteark'!$N$5:$N$20,
            MATCH('04 Brukerregistrering'!J34, 'brukerregistrering-støtteark'!$M$5:$M$20, 0))*IF('04 Brukerregistrering'!P34="2", 1, VALUE('04 Brukerregistrering'!P34)),
   ""),
"")</f>
        <v/>
      </c>
      <c r="E33" s="186" t="str">
        <f ca="1">IF(AND(NOT(ISBLANK('04 Brukerregistrering'!K34)), NOT(ISBLANK('04 Brukerregistrering'!P34))),
   IFERROR(INDEX('brukerregistrering-støtteark'!$N$5:$N$20,
            MATCH('04 Brukerregistrering'!K34, 'brukerregistrering-støtteark'!$M$5:$M$20, 0))*IF('04 Brukerregistrering'!P34="2", 1, VALUE('04 Brukerregistrering'!P34)),
   ""),
"")</f>
        <v/>
      </c>
      <c r="F33" s="186" t="str">
        <f ca="1">IF(AND(NOT(ISBLANK('04 Brukerregistrering'!L34)), NOT(ISBLANK('04 Brukerregistrering'!P34))),
   IFERROR(INDEX('brukerregistrering-støtteark'!$N$5:$N$20,
            MATCH('04 Brukerregistrering'!L34, 'brukerregistrering-støtteark'!$M$5:$M$20, 0))*IF('04 Brukerregistrering'!P34="2", 1, VALUE('04 Brukerregistrering'!P34)),
   ""),
"")</f>
        <v/>
      </c>
      <c r="G33" s="186" t="str">
        <f ca="1">IF(AND(NOT(ISBLANK('04 Brukerregistrering'!M34)), NOT(ISBLANK('04 Brukerregistrering'!P34))),
   IFERROR(INDEX('brukerregistrering-støtteark'!$N$5:$N$20,
            MATCH('04 Brukerregistrering'!M34, 'brukerregistrering-støtteark'!$M$5:$M$20, 0))*IF('04 Brukerregistrering'!P34="2", 1, VALUE('04 Brukerregistrering'!P34)),
   ""),
"")</f>
        <v/>
      </c>
      <c r="H33" s="186" t="str">
        <f ca="1">IF(AND(NOT(ISBLANK('04 Brukerregistrering'!N34)), NOT(ISBLANK('04 Brukerregistrering'!P34))),
   IFERROR(INDEX('brukerregistrering-støtteark'!$N$5:$N$20,
            MATCH('04 Brukerregistrering'!N34, 'brukerregistrering-støtteark'!$M$5:$M$20, 0))*IF('04 Brukerregistrering'!P34="2", 1, VALUE('04 Brukerregistrering'!P34)),
   ""),
"")</f>
        <v/>
      </c>
      <c r="I33" s="187">
        <f t="shared" ca="1" si="1"/>
        <v>0</v>
      </c>
      <c r="J33" s="187">
        <f t="shared" ca="1" si="0"/>
        <v>0</v>
      </c>
    </row>
    <row r="34" spans="2:10" ht="15">
      <c r="B34" s="183">
        <f>'04 Brukerregistrering'!C35</f>
        <v>0</v>
      </c>
      <c r="C34" s="184">
        <f>'04 Brukerregistrering'!I35</f>
        <v>0</v>
      </c>
      <c r="D34" s="185" t="str">
        <f ca="1">IF(AND(NOT(ISBLANK('04 Brukerregistrering'!J35)), NOT(ISBLANK('04 Brukerregistrering'!P35))),
   IFERROR(INDEX('brukerregistrering-støtteark'!$N$5:$N$20,
            MATCH('04 Brukerregistrering'!J35, 'brukerregistrering-støtteark'!$M$5:$M$20, 0))*IF('04 Brukerregistrering'!P35="2", 1, VALUE('04 Brukerregistrering'!P35)),
   ""),
"")</f>
        <v/>
      </c>
      <c r="E34" s="186" t="str">
        <f ca="1">IF(AND(NOT(ISBLANK('04 Brukerregistrering'!K35)), NOT(ISBLANK('04 Brukerregistrering'!P35))),
   IFERROR(INDEX('brukerregistrering-støtteark'!$N$5:$N$20,
            MATCH('04 Brukerregistrering'!K35, 'brukerregistrering-støtteark'!$M$5:$M$20, 0))*IF('04 Brukerregistrering'!P35="2", 1, VALUE('04 Brukerregistrering'!P35)),
   ""),
"")</f>
        <v/>
      </c>
      <c r="F34" s="186" t="str">
        <f ca="1">IF(AND(NOT(ISBLANK('04 Brukerregistrering'!L35)), NOT(ISBLANK('04 Brukerregistrering'!P35))),
   IFERROR(INDEX('brukerregistrering-støtteark'!$N$5:$N$20,
            MATCH('04 Brukerregistrering'!L35, 'brukerregistrering-støtteark'!$M$5:$M$20, 0))*IF('04 Brukerregistrering'!P35="2", 1, VALUE('04 Brukerregistrering'!P35)),
   ""),
"")</f>
        <v/>
      </c>
      <c r="G34" s="186" t="str">
        <f ca="1">IF(AND(NOT(ISBLANK('04 Brukerregistrering'!M35)), NOT(ISBLANK('04 Brukerregistrering'!P35))),
   IFERROR(INDEX('brukerregistrering-støtteark'!$N$5:$N$20,
            MATCH('04 Brukerregistrering'!M35, 'brukerregistrering-støtteark'!$M$5:$M$20, 0))*IF('04 Brukerregistrering'!P35="2", 1, VALUE('04 Brukerregistrering'!P35)),
   ""),
"")</f>
        <v/>
      </c>
      <c r="H34" s="186" t="str">
        <f ca="1">IF(AND(NOT(ISBLANK('04 Brukerregistrering'!N35)), NOT(ISBLANK('04 Brukerregistrering'!P35))),
   IFERROR(INDEX('brukerregistrering-støtteark'!$N$5:$N$20,
            MATCH('04 Brukerregistrering'!N35, 'brukerregistrering-støtteark'!$M$5:$M$20, 0))*IF('04 Brukerregistrering'!P35="2", 1, VALUE('04 Brukerregistrering'!P35)),
   ""),
"")</f>
        <v/>
      </c>
      <c r="I34" s="187">
        <f t="shared" ca="1" si="1"/>
        <v>0</v>
      </c>
      <c r="J34" s="187">
        <f t="shared" ca="1" si="0"/>
        <v>0</v>
      </c>
    </row>
    <row r="35" spans="2:10" ht="15">
      <c r="B35" s="183">
        <f>'04 Brukerregistrering'!C36</f>
        <v>0</v>
      </c>
      <c r="C35" s="184">
        <f>'04 Brukerregistrering'!I36</f>
        <v>0</v>
      </c>
      <c r="D35" s="185" t="str">
        <f ca="1">IF(AND(NOT(ISBLANK('04 Brukerregistrering'!J36)), NOT(ISBLANK('04 Brukerregistrering'!P36))),
   IFERROR(INDEX('brukerregistrering-støtteark'!$N$5:$N$20,
            MATCH('04 Brukerregistrering'!J36, 'brukerregistrering-støtteark'!$M$5:$M$20, 0))*IF('04 Brukerregistrering'!P36="2", 1, VALUE('04 Brukerregistrering'!P36)),
   ""),
"")</f>
        <v/>
      </c>
      <c r="E35" s="186" t="str">
        <f ca="1">IF(AND(NOT(ISBLANK('04 Brukerregistrering'!K36)), NOT(ISBLANK('04 Brukerregistrering'!P36))),
   IFERROR(INDEX('brukerregistrering-støtteark'!$N$5:$N$20,
            MATCH('04 Brukerregistrering'!K36, 'brukerregistrering-støtteark'!$M$5:$M$20, 0))*IF('04 Brukerregistrering'!P36="2", 1, VALUE('04 Brukerregistrering'!P36)),
   ""),
"")</f>
        <v/>
      </c>
      <c r="F35" s="186" t="str">
        <f ca="1">IF(AND(NOT(ISBLANK('04 Brukerregistrering'!L36)), NOT(ISBLANK('04 Brukerregistrering'!P36))),
   IFERROR(INDEX('brukerregistrering-støtteark'!$N$5:$N$20,
            MATCH('04 Brukerregistrering'!L36, 'brukerregistrering-støtteark'!$M$5:$M$20, 0))*IF('04 Brukerregistrering'!P36="2", 1, VALUE('04 Brukerregistrering'!P36)),
   ""),
"")</f>
        <v/>
      </c>
      <c r="G35" s="186" t="str">
        <f ca="1">IF(AND(NOT(ISBLANK('04 Brukerregistrering'!M36)), NOT(ISBLANK('04 Brukerregistrering'!P36))),
   IFERROR(INDEX('brukerregistrering-støtteark'!$N$5:$N$20,
            MATCH('04 Brukerregistrering'!M36, 'brukerregistrering-støtteark'!$M$5:$M$20, 0))*IF('04 Brukerregistrering'!P36="2", 1, VALUE('04 Brukerregistrering'!P36)),
   ""),
"")</f>
        <v/>
      </c>
      <c r="H35" s="186" t="str">
        <f ca="1">IF(AND(NOT(ISBLANK('04 Brukerregistrering'!N36)), NOT(ISBLANK('04 Brukerregistrering'!P36))),
   IFERROR(INDEX('brukerregistrering-støtteark'!$N$5:$N$20,
            MATCH('04 Brukerregistrering'!N36, 'brukerregistrering-støtteark'!$M$5:$M$20, 0))*IF('04 Brukerregistrering'!P36="2", 1, VALUE('04 Brukerregistrering'!P36)),
   ""),
"")</f>
        <v/>
      </c>
      <c r="I35" s="187">
        <f t="shared" ca="1" si="1"/>
        <v>0</v>
      </c>
      <c r="J35" s="187">
        <f t="shared" ca="1" si="0"/>
        <v>0</v>
      </c>
    </row>
    <row r="36" spans="2:10" ht="15">
      <c r="B36" s="183">
        <f>'04 Brukerregistrering'!C37</f>
        <v>0</v>
      </c>
      <c r="C36" s="184">
        <f>'04 Brukerregistrering'!I37</f>
        <v>0</v>
      </c>
      <c r="D36" s="185" t="str">
        <f ca="1">IF(AND(NOT(ISBLANK('04 Brukerregistrering'!J37)), NOT(ISBLANK('04 Brukerregistrering'!P37))),
   IFERROR(INDEX('brukerregistrering-støtteark'!$N$5:$N$20,
            MATCH('04 Brukerregistrering'!J37, 'brukerregistrering-støtteark'!$M$5:$M$20, 0))*IF('04 Brukerregistrering'!P37="2", 1, VALUE('04 Brukerregistrering'!P37)),
   ""),
"")</f>
        <v/>
      </c>
      <c r="E36" s="186" t="str">
        <f ca="1">IF(AND(NOT(ISBLANK('04 Brukerregistrering'!K37)), NOT(ISBLANK('04 Brukerregistrering'!P37))),
   IFERROR(INDEX('brukerregistrering-støtteark'!$N$5:$N$20,
            MATCH('04 Brukerregistrering'!K37, 'brukerregistrering-støtteark'!$M$5:$M$20, 0))*IF('04 Brukerregistrering'!P37="2", 1, VALUE('04 Brukerregistrering'!P37)),
   ""),
"")</f>
        <v/>
      </c>
      <c r="F36" s="186" t="str">
        <f ca="1">IF(AND(NOT(ISBLANK('04 Brukerregistrering'!L37)), NOT(ISBLANK('04 Brukerregistrering'!P37))),
   IFERROR(INDEX('brukerregistrering-støtteark'!$N$5:$N$20,
            MATCH('04 Brukerregistrering'!L37, 'brukerregistrering-støtteark'!$M$5:$M$20, 0))*IF('04 Brukerregistrering'!P37="2", 1, VALUE('04 Brukerregistrering'!P37)),
   ""),
"")</f>
        <v/>
      </c>
      <c r="G36" s="186" t="str">
        <f ca="1">IF(AND(NOT(ISBLANK('04 Brukerregistrering'!M37)), NOT(ISBLANK('04 Brukerregistrering'!P37))),
   IFERROR(INDEX('brukerregistrering-støtteark'!$N$5:$N$20,
            MATCH('04 Brukerregistrering'!M37, 'brukerregistrering-støtteark'!$M$5:$M$20, 0))*IF('04 Brukerregistrering'!P37="2", 1, VALUE('04 Brukerregistrering'!P37)),
   ""),
"")</f>
        <v/>
      </c>
      <c r="H36" s="186" t="str">
        <f ca="1">IF(AND(NOT(ISBLANK('04 Brukerregistrering'!N37)), NOT(ISBLANK('04 Brukerregistrering'!P37))),
   IFERROR(INDEX('brukerregistrering-støtteark'!$N$5:$N$20,
            MATCH('04 Brukerregistrering'!N37, 'brukerregistrering-støtteark'!$M$5:$M$20, 0))*IF('04 Brukerregistrering'!P37="2", 1, VALUE('04 Brukerregistrering'!P37)),
   ""),
"")</f>
        <v/>
      </c>
      <c r="I36" s="187">
        <f t="shared" ca="1" si="1"/>
        <v>0</v>
      </c>
      <c r="J36" s="187">
        <f t="shared" ca="1" si="0"/>
        <v>0</v>
      </c>
    </row>
    <row r="37" spans="2:10" ht="15">
      <c r="B37" s="183">
        <f>'04 Brukerregistrering'!C38</f>
        <v>0</v>
      </c>
      <c r="C37" s="184">
        <f>'04 Brukerregistrering'!I38</f>
        <v>0</v>
      </c>
      <c r="D37" s="185" t="str">
        <f ca="1">IF(AND(NOT(ISBLANK('04 Brukerregistrering'!J38)), NOT(ISBLANK('04 Brukerregistrering'!P38))),
   IFERROR(INDEX('brukerregistrering-støtteark'!$N$5:$N$20,
            MATCH('04 Brukerregistrering'!J38, 'brukerregistrering-støtteark'!$M$5:$M$20, 0))*IF('04 Brukerregistrering'!P38="2", 1, VALUE('04 Brukerregistrering'!P38)),
   ""),
"")</f>
        <v/>
      </c>
      <c r="E37" s="186" t="str">
        <f ca="1">IF(AND(NOT(ISBLANK('04 Brukerregistrering'!K38)), NOT(ISBLANK('04 Brukerregistrering'!P38))),
   IFERROR(INDEX('brukerregistrering-støtteark'!$N$5:$N$20,
            MATCH('04 Brukerregistrering'!K38, 'brukerregistrering-støtteark'!$M$5:$M$20, 0))*IF('04 Brukerregistrering'!P38="2", 1, VALUE('04 Brukerregistrering'!P38)),
   ""),
"")</f>
        <v/>
      </c>
      <c r="F37" s="186" t="str">
        <f ca="1">IF(AND(NOT(ISBLANK('04 Brukerregistrering'!L38)), NOT(ISBLANK('04 Brukerregistrering'!P38))),
   IFERROR(INDEX('brukerregistrering-støtteark'!$N$5:$N$20,
            MATCH('04 Brukerregistrering'!L38, 'brukerregistrering-støtteark'!$M$5:$M$20, 0))*IF('04 Brukerregistrering'!P38="2", 1, VALUE('04 Brukerregistrering'!P38)),
   ""),
"")</f>
        <v/>
      </c>
      <c r="G37" s="186" t="str">
        <f ca="1">IF(AND(NOT(ISBLANK('04 Brukerregistrering'!M38)), NOT(ISBLANK('04 Brukerregistrering'!P38))),
   IFERROR(INDEX('brukerregistrering-støtteark'!$N$5:$N$20,
            MATCH('04 Brukerregistrering'!M38, 'brukerregistrering-støtteark'!$M$5:$M$20, 0))*IF('04 Brukerregistrering'!P38="2", 1, VALUE('04 Brukerregistrering'!P38)),
   ""),
"")</f>
        <v/>
      </c>
      <c r="H37" s="186" t="str">
        <f ca="1">IF(AND(NOT(ISBLANK('04 Brukerregistrering'!N38)), NOT(ISBLANK('04 Brukerregistrering'!P38))),
   IFERROR(INDEX('brukerregistrering-støtteark'!$N$5:$N$20,
            MATCH('04 Brukerregistrering'!N38, 'brukerregistrering-støtteark'!$M$5:$M$20, 0))*IF('04 Brukerregistrering'!P38="2", 1, VALUE('04 Brukerregistrering'!P38)),
   ""),
"")</f>
        <v/>
      </c>
      <c r="I37" s="187">
        <f t="shared" ca="1" si="1"/>
        <v>0</v>
      </c>
      <c r="J37" s="187">
        <f t="shared" ca="1" si="0"/>
        <v>0</v>
      </c>
    </row>
    <row r="38" spans="2:10" ht="15">
      <c r="B38" s="183">
        <f>'04 Brukerregistrering'!C39</f>
        <v>0</v>
      </c>
      <c r="C38" s="184">
        <f>'04 Brukerregistrering'!I39</f>
        <v>0</v>
      </c>
      <c r="D38" s="185" t="str">
        <f ca="1">IF(AND(NOT(ISBLANK('04 Brukerregistrering'!J39)), NOT(ISBLANK('04 Brukerregistrering'!P39))),
   IFERROR(INDEX('brukerregistrering-støtteark'!$N$5:$N$20,
            MATCH('04 Brukerregistrering'!J39, 'brukerregistrering-støtteark'!$M$5:$M$20, 0))*IF('04 Brukerregistrering'!P39="2", 1, VALUE('04 Brukerregistrering'!P39)),
   ""),
"")</f>
        <v/>
      </c>
      <c r="E38" s="186" t="str">
        <f ca="1">IF(AND(NOT(ISBLANK('04 Brukerregistrering'!K39)), NOT(ISBLANK('04 Brukerregistrering'!P39))),
   IFERROR(INDEX('brukerregistrering-støtteark'!$N$5:$N$20,
            MATCH('04 Brukerregistrering'!K39, 'brukerregistrering-støtteark'!$M$5:$M$20, 0))*IF('04 Brukerregistrering'!P39="2", 1, VALUE('04 Brukerregistrering'!P39)),
   ""),
"")</f>
        <v/>
      </c>
      <c r="F38" s="186" t="str">
        <f ca="1">IF(AND(NOT(ISBLANK('04 Brukerregistrering'!L39)), NOT(ISBLANK('04 Brukerregistrering'!P39))),
   IFERROR(INDEX('brukerregistrering-støtteark'!$N$5:$N$20,
            MATCH('04 Brukerregistrering'!L39, 'brukerregistrering-støtteark'!$M$5:$M$20, 0))*IF('04 Brukerregistrering'!P39="2", 1, VALUE('04 Brukerregistrering'!P39)),
   ""),
"")</f>
        <v/>
      </c>
      <c r="G38" s="186" t="str">
        <f ca="1">IF(AND(NOT(ISBLANK('04 Brukerregistrering'!M39)), NOT(ISBLANK('04 Brukerregistrering'!P39))),
   IFERROR(INDEX('brukerregistrering-støtteark'!$N$5:$N$20,
            MATCH('04 Brukerregistrering'!M39, 'brukerregistrering-støtteark'!$M$5:$M$20, 0))*IF('04 Brukerregistrering'!P39="2", 1, VALUE('04 Brukerregistrering'!P39)),
   ""),
"")</f>
        <v/>
      </c>
      <c r="H38" s="186" t="str">
        <f ca="1">IF(AND(NOT(ISBLANK('04 Brukerregistrering'!N39)), NOT(ISBLANK('04 Brukerregistrering'!P39))),
   IFERROR(INDEX('brukerregistrering-støtteark'!$N$5:$N$20,
            MATCH('04 Brukerregistrering'!N39, 'brukerregistrering-støtteark'!$M$5:$M$20, 0))*IF('04 Brukerregistrering'!P39="2", 1, VALUE('04 Brukerregistrering'!P39)),
   ""),
"")</f>
        <v/>
      </c>
      <c r="I38" s="187">
        <f t="shared" ca="1" si="1"/>
        <v>0</v>
      </c>
      <c r="J38" s="187">
        <f t="shared" ca="1" si="0"/>
        <v>0</v>
      </c>
    </row>
    <row r="39" spans="2:10" ht="15">
      <c r="B39" s="183">
        <f>'04 Brukerregistrering'!C40</f>
        <v>0</v>
      </c>
      <c r="C39" s="184">
        <f>'04 Brukerregistrering'!I40</f>
        <v>0</v>
      </c>
      <c r="D39" s="185" t="str">
        <f ca="1">IF(AND(NOT(ISBLANK('04 Brukerregistrering'!J40)), NOT(ISBLANK('04 Brukerregistrering'!P40))),
   IFERROR(INDEX('brukerregistrering-støtteark'!$N$5:$N$20,
            MATCH('04 Brukerregistrering'!J40, 'brukerregistrering-støtteark'!$M$5:$M$20, 0))*IF('04 Brukerregistrering'!P40="2", 1, VALUE('04 Brukerregistrering'!P40)),
   ""),
"")</f>
        <v/>
      </c>
      <c r="E39" s="186" t="str">
        <f ca="1">IF(AND(NOT(ISBLANK('04 Brukerregistrering'!K40)), NOT(ISBLANK('04 Brukerregistrering'!P40))),
   IFERROR(INDEX('brukerregistrering-støtteark'!$N$5:$N$20,
            MATCH('04 Brukerregistrering'!K40, 'brukerregistrering-støtteark'!$M$5:$M$20, 0))*IF('04 Brukerregistrering'!P40="2", 1, VALUE('04 Brukerregistrering'!P40)),
   ""),
"")</f>
        <v/>
      </c>
      <c r="F39" s="186" t="str">
        <f ca="1">IF(AND(NOT(ISBLANK('04 Brukerregistrering'!L40)), NOT(ISBLANK('04 Brukerregistrering'!P40))),
   IFERROR(INDEX('brukerregistrering-støtteark'!$N$5:$N$20,
            MATCH('04 Brukerregistrering'!L40, 'brukerregistrering-støtteark'!$M$5:$M$20, 0))*IF('04 Brukerregistrering'!P40="2", 1, VALUE('04 Brukerregistrering'!P40)),
   ""),
"")</f>
        <v/>
      </c>
      <c r="G39" s="186" t="str">
        <f ca="1">IF(AND(NOT(ISBLANK('04 Brukerregistrering'!M40)), NOT(ISBLANK('04 Brukerregistrering'!P40))),
   IFERROR(INDEX('brukerregistrering-støtteark'!$N$5:$N$20,
            MATCH('04 Brukerregistrering'!M40, 'brukerregistrering-støtteark'!$M$5:$M$20, 0))*IF('04 Brukerregistrering'!P40="2", 1, VALUE('04 Brukerregistrering'!P40)),
   ""),
"")</f>
        <v/>
      </c>
      <c r="H39" s="186" t="str">
        <f ca="1">IF(AND(NOT(ISBLANK('04 Brukerregistrering'!N40)), NOT(ISBLANK('04 Brukerregistrering'!P40))),
   IFERROR(INDEX('brukerregistrering-støtteark'!$N$5:$N$20,
            MATCH('04 Brukerregistrering'!N40, 'brukerregistrering-støtteark'!$M$5:$M$20, 0))*IF('04 Brukerregistrering'!P40="2", 1, VALUE('04 Brukerregistrering'!P40)),
   ""),
"")</f>
        <v/>
      </c>
      <c r="I39" s="187">
        <f t="shared" ca="1" si="1"/>
        <v>0</v>
      </c>
      <c r="J39" s="187">
        <f t="shared" ca="1" si="0"/>
        <v>0</v>
      </c>
    </row>
    <row r="40" spans="2:10" ht="15">
      <c r="B40" s="183">
        <f>'04 Brukerregistrering'!C41</f>
        <v>0</v>
      </c>
      <c r="C40" s="184">
        <f>'04 Brukerregistrering'!I41</f>
        <v>0</v>
      </c>
      <c r="D40" s="185" t="str">
        <f ca="1">IF(AND(NOT(ISBLANK('04 Brukerregistrering'!J41)), NOT(ISBLANK('04 Brukerregistrering'!P41))),
   IFERROR(INDEX('brukerregistrering-støtteark'!$N$5:$N$20,
            MATCH('04 Brukerregistrering'!J41, 'brukerregistrering-støtteark'!$M$5:$M$20, 0))*IF('04 Brukerregistrering'!P41="2", 1, VALUE('04 Brukerregistrering'!P41)),
   ""),
"")</f>
        <v/>
      </c>
      <c r="E40" s="186" t="str">
        <f ca="1">IF(AND(NOT(ISBLANK('04 Brukerregistrering'!K41)), NOT(ISBLANK('04 Brukerregistrering'!P41))),
   IFERROR(INDEX('brukerregistrering-støtteark'!$N$5:$N$20,
            MATCH('04 Brukerregistrering'!K41, 'brukerregistrering-støtteark'!$M$5:$M$20, 0))*IF('04 Brukerregistrering'!P41="2", 1, VALUE('04 Brukerregistrering'!P41)),
   ""),
"")</f>
        <v/>
      </c>
      <c r="F40" s="186" t="str">
        <f ca="1">IF(AND(NOT(ISBLANK('04 Brukerregistrering'!L41)), NOT(ISBLANK('04 Brukerregistrering'!P41))),
   IFERROR(INDEX('brukerregistrering-støtteark'!$N$5:$N$20,
            MATCH('04 Brukerregistrering'!L41, 'brukerregistrering-støtteark'!$M$5:$M$20, 0))*IF('04 Brukerregistrering'!P41="2", 1, VALUE('04 Brukerregistrering'!P41)),
   ""),
"")</f>
        <v/>
      </c>
      <c r="G40" s="186" t="str">
        <f ca="1">IF(AND(NOT(ISBLANK('04 Brukerregistrering'!M41)), NOT(ISBLANK('04 Brukerregistrering'!P41))),
   IFERROR(INDEX('brukerregistrering-støtteark'!$N$5:$N$20,
            MATCH('04 Brukerregistrering'!M41, 'brukerregistrering-støtteark'!$M$5:$M$20, 0))*IF('04 Brukerregistrering'!P41="2", 1, VALUE('04 Brukerregistrering'!P41)),
   ""),
"")</f>
        <v/>
      </c>
      <c r="H40" s="186" t="str">
        <f ca="1">IF(AND(NOT(ISBLANK('04 Brukerregistrering'!N41)), NOT(ISBLANK('04 Brukerregistrering'!P41))),
   IFERROR(INDEX('brukerregistrering-støtteark'!$N$5:$N$20,
            MATCH('04 Brukerregistrering'!N41, 'brukerregistrering-støtteark'!$M$5:$M$20, 0))*IF('04 Brukerregistrering'!P41="2", 1, VALUE('04 Brukerregistrering'!P41)),
   ""),
"")</f>
        <v/>
      </c>
      <c r="I40" s="187">
        <f t="shared" ca="1" si="1"/>
        <v>0</v>
      </c>
      <c r="J40" s="187">
        <f t="shared" ca="1" si="0"/>
        <v>0</v>
      </c>
    </row>
    <row r="41" spans="2:10" ht="15">
      <c r="B41" s="183">
        <f>'04 Brukerregistrering'!C42</f>
        <v>0</v>
      </c>
      <c r="C41" s="184">
        <f>'04 Brukerregistrering'!I42</f>
        <v>0</v>
      </c>
      <c r="D41" s="185" t="str">
        <f ca="1">IF(AND(NOT(ISBLANK('04 Brukerregistrering'!J42)), NOT(ISBLANK('04 Brukerregistrering'!P42))),
   IFERROR(INDEX('brukerregistrering-støtteark'!$N$5:$N$20,
            MATCH('04 Brukerregistrering'!J42, 'brukerregistrering-støtteark'!$M$5:$M$20, 0))*IF('04 Brukerregistrering'!P42="2", 1, VALUE('04 Brukerregistrering'!P42)),
   ""),
"")</f>
        <v/>
      </c>
      <c r="E41" s="186" t="str">
        <f ca="1">IF(AND(NOT(ISBLANK('04 Brukerregistrering'!K42)), NOT(ISBLANK('04 Brukerregistrering'!P42))),
   IFERROR(INDEX('brukerregistrering-støtteark'!$N$5:$N$20,
            MATCH('04 Brukerregistrering'!K42, 'brukerregistrering-støtteark'!$M$5:$M$20, 0))*IF('04 Brukerregistrering'!P42="2", 1, VALUE('04 Brukerregistrering'!P42)),
   ""),
"")</f>
        <v/>
      </c>
      <c r="F41" s="186" t="str">
        <f ca="1">IF(AND(NOT(ISBLANK('04 Brukerregistrering'!L42)), NOT(ISBLANK('04 Brukerregistrering'!P42))),
   IFERROR(INDEX('brukerregistrering-støtteark'!$N$5:$N$20,
            MATCH('04 Brukerregistrering'!L42, 'brukerregistrering-støtteark'!$M$5:$M$20, 0))*IF('04 Brukerregistrering'!P42="2", 1, VALUE('04 Brukerregistrering'!P42)),
   ""),
"")</f>
        <v/>
      </c>
      <c r="G41" s="186" t="str">
        <f ca="1">IF(AND(NOT(ISBLANK('04 Brukerregistrering'!M42)), NOT(ISBLANK('04 Brukerregistrering'!P42))),
   IFERROR(INDEX('brukerregistrering-støtteark'!$N$5:$N$20,
            MATCH('04 Brukerregistrering'!M42, 'brukerregistrering-støtteark'!$M$5:$M$20, 0))*IF('04 Brukerregistrering'!P42="2", 1, VALUE('04 Brukerregistrering'!P42)),
   ""),
"")</f>
        <v/>
      </c>
      <c r="H41" s="186" t="str">
        <f ca="1">IF(AND(NOT(ISBLANK('04 Brukerregistrering'!N42)), NOT(ISBLANK('04 Brukerregistrering'!P42))),
   IFERROR(INDEX('brukerregistrering-støtteark'!$N$5:$N$20,
            MATCH('04 Brukerregistrering'!N42, 'brukerregistrering-støtteark'!$M$5:$M$20, 0))*IF('04 Brukerregistrering'!P42="2", 1, VALUE('04 Brukerregistrering'!P42)),
   ""),
"")</f>
        <v/>
      </c>
      <c r="I41" s="187">
        <f t="shared" ca="1" si="1"/>
        <v>0</v>
      </c>
      <c r="J41" s="187">
        <f t="shared" ca="1" si="0"/>
        <v>0</v>
      </c>
    </row>
    <row r="42" spans="2:10" ht="15">
      <c r="B42" s="183">
        <f>'04 Brukerregistrering'!C43</f>
        <v>0</v>
      </c>
      <c r="C42" s="184">
        <f>'04 Brukerregistrering'!I43</f>
        <v>0</v>
      </c>
      <c r="D42" s="185" t="str">
        <f ca="1">IF(AND(NOT(ISBLANK('04 Brukerregistrering'!J43)), NOT(ISBLANK('04 Brukerregistrering'!P43))),
   IFERROR(INDEX('brukerregistrering-støtteark'!$N$5:$N$20,
            MATCH('04 Brukerregistrering'!J43, 'brukerregistrering-støtteark'!$M$5:$M$20, 0))*IF('04 Brukerregistrering'!P43="2", 1, VALUE('04 Brukerregistrering'!P43)),
   ""),
"")</f>
        <v/>
      </c>
      <c r="E42" s="186" t="str">
        <f ca="1">IF(AND(NOT(ISBLANK('04 Brukerregistrering'!K43)), NOT(ISBLANK('04 Brukerregistrering'!P43))),
   IFERROR(INDEX('brukerregistrering-støtteark'!$N$5:$N$20,
            MATCH('04 Brukerregistrering'!K43, 'brukerregistrering-støtteark'!$M$5:$M$20, 0))*IF('04 Brukerregistrering'!P43="2", 1, VALUE('04 Brukerregistrering'!P43)),
   ""),
"")</f>
        <v/>
      </c>
      <c r="F42" s="186" t="str">
        <f ca="1">IF(AND(NOT(ISBLANK('04 Brukerregistrering'!L43)), NOT(ISBLANK('04 Brukerregistrering'!P43))),
   IFERROR(INDEX('brukerregistrering-støtteark'!$N$5:$N$20,
            MATCH('04 Brukerregistrering'!L43, 'brukerregistrering-støtteark'!$M$5:$M$20, 0))*IF('04 Brukerregistrering'!P43="2", 1, VALUE('04 Brukerregistrering'!P43)),
   ""),
"")</f>
        <v/>
      </c>
      <c r="G42" s="186" t="str">
        <f ca="1">IF(AND(NOT(ISBLANK('04 Brukerregistrering'!M43)), NOT(ISBLANK('04 Brukerregistrering'!P43))),
   IFERROR(INDEX('brukerregistrering-støtteark'!$N$5:$N$20,
            MATCH('04 Brukerregistrering'!M43, 'brukerregistrering-støtteark'!$M$5:$M$20, 0))*IF('04 Brukerregistrering'!P43="2", 1, VALUE('04 Brukerregistrering'!P43)),
   ""),
"")</f>
        <v/>
      </c>
      <c r="H42" s="186" t="str">
        <f ca="1">IF(AND(NOT(ISBLANK('04 Brukerregistrering'!N43)), NOT(ISBLANK('04 Brukerregistrering'!P43))),
   IFERROR(INDEX('brukerregistrering-støtteark'!$N$5:$N$20,
            MATCH('04 Brukerregistrering'!N43, 'brukerregistrering-støtteark'!$M$5:$M$20, 0))*IF('04 Brukerregistrering'!P43="2", 1, VALUE('04 Brukerregistrering'!P43)),
   ""),
"")</f>
        <v/>
      </c>
      <c r="I42" s="187">
        <f t="shared" ca="1" si="1"/>
        <v>0</v>
      </c>
      <c r="J42" s="187">
        <f t="shared" ca="1" si="0"/>
        <v>0</v>
      </c>
    </row>
    <row r="43" spans="2:10" ht="15">
      <c r="B43" s="183">
        <f>'04 Brukerregistrering'!C44</f>
        <v>0</v>
      </c>
      <c r="C43" s="184">
        <f>'04 Brukerregistrering'!I44</f>
        <v>0</v>
      </c>
      <c r="D43" s="185" t="str">
        <f ca="1">IF(AND(NOT(ISBLANK('04 Brukerregistrering'!J44)), NOT(ISBLANK('04 Brukerregistrering'!P44))),
   IFERROR(INDEX('brukerregistrering-støtteark'!$N$5:$N$20,
            MATCH('04 Brukerregistrering'!J44, 'brukerregistrering-støtteark'!$M$5:$M$20, 0))*IF('04 Brukerregistrering'!P44="2", 1, VALUE('04 Brukerregistrering'!P44)),
   ""),
"")</f>
        <v/>
      </c>
      <c r="E43" s="186" t="str">
        <f ca="1">IF(AND(NOT(ISBLANK('04 Brukerregistrering'!K44)), NOT(ISBLANK('04 Brukerregistrering'!P44))),
   IFERROR(INDEX('brukerregistrering-støtteark'!$N$5:$N$20,
            MATCH('04 Brukerregistrering'!K44, 'brukerregistrering-støtteark'!$M$5:$M$20, 0))*IF('04 Brukerregistrering'!P44="2", 1, VALUE('04 Brukerregistrering'!P44)),
   ""),
"")</f>
        <v/>
      </c>
      <c r="F43" s="186" t="str">
        <f ca="1">IF(AND(NOT(ISBLANK('04 Brukerregistrering'!L44)), NOT(ISBLANK('04 Brukerregistrering'!P44))),
   IFERROR(INDEX('brukerregistrering-støtteark'!$N$5:$N$20,
            MATCH('04 Brukerregistrering'!L44, 'brukerregistrering-støtteark'!$M$5:$M$20, 0))*IF('04 Brukerregistrering'!P44="2", 1, VALUE('04 Brukerregistrering'!P44)),
   ""),
"")</f>
        <v/>
      </c>
      <c r="G43" s="186" t="str">
        <f ca="1">IF(AND(NOT(ISBLANK('04 Brukerregistrering'!M44)), NOT(ISBLANK('04 Brukerregistrering'!P44))),
   IFERROR(INDEX('brukerregistrering-støtteark'!$N$5:$N$20,
            MATCH('04 Brukerregistrering'!M44, 'brukerregistrering-støtteark'!$M$5:$M$20, 0))*IF('04 Brukerregistrering'!P44="2", 1, VALUE('04 Brukerregistrering'!P44)),
   ""),
"")</f>
        <v/>
      </c>
      <c r="H43" s="186" t="str">
        <f ca="1">IF(AND(NOT(ISBLANK('04 Brukerregistrering'!N44)), NOT(ISBLANK('04 Brukerregistrering'!P44))),
   IFERROR(INDEX('brukerregistrering-støtteark'!$N$5:$N$20,
            MATCH('04 Brukerregistrering'!N44, 'brukerregistrering-støtteark'!$M$5:$M$20, 0))*IF('04 Brukerregistrering'!P44="2", 1, VALUE('04 Brukerregistrering'!P44)),
   ""),
"")</f>
        <v/>
      </c>
      <c r="I43" s="187">
        <f t="shared" ca="1" si="1"/>
        <v>0</v>
      </c>
      <c r="J43" s="187">
        <f t="shared" ca="1" si="0"/>
        <v>0</v>
      </c>
    </row>
    <row r="44" spans="2:10" ht="15">
      <c r="B44" s="183">
        <f>'04 Brukerregistrering'!C45</f>
        <v>0</v>
      </c>
      <c r="C44" s="184">
        <f>'04 Brukerregistrering'!I45</f>
        <v>0</v>
      </c>
      <c r="D44" s="185" t="str">
        <f ca="1">IF(AND(NOT(ISBLANK('04 Brukerregistrering'!J45)), NOT(ISBLANK('04 Brukerregistrering'!P45))),
   IFERROR(INDEX('brukerregistrering-støtteark'!$N$5:$N$20,
            MATCH('04 Brukerregistrering'!J45, 'brukerregistrering-støtteark'!$M$5:$M$20, 0))*IF('04 Brukerregistrering'!P45="2", 1, VALUE('04 Brukerregistrering'!P45)),
   ""),
"")</f>
        <v/>
      </c>
      <c r="E44" s="186" t="str">
        <f ca="1">IF(AND(NOT(ISBLANK('04 Brukerregistrering'!K45)), NOT(ISBLANK('04 Brukerregistrering'!P45))),
   IFERROR(INDEX('brukerregistrering-støtteark'!$N$5:$N$20,
            MATCH('04 Brukerregistrering'!K45, 'brukerregistrering-støtteark'!$M$5:$M$20, 0))*IF('04 Brukerregistrering'!P45="2", 1, VALUE('04 Brukerregistrering'!P45)),
   ""),
"")</f>
        <v/>
      </c>
      <c r="F44" s="186" t="str">
        <f ca="1">IF(AND(NOT(ISBLANK('04 Brukerregistrering'!L45)), NOT(ISBLANK('04 Brukerregistrering'!P45))),
   IFERROR(INDEX('brukerregistrering-støtteark'!$N$5:$N$20,
            MATCH('04 Brukerregistrering'!L45, 'brukerregistrering-støtteark'!$M$5:$M$20, 0))*IF('04 Brukerregistrering'!P45="2", 1, VALUE('04 Brukerregistrering'!P45)),
   ""),
"")</f>
        <v/>
      </c>
      <c r="G44" s="186" t="str">
        <f ca="1">IF(AND(NOT(ISBLANK('04 Brukerregistrering'!M45)), NOT(ISBLANK('04 Brukerregistrering'!P45))),
   IFERROR(INDEX('brukerregistrering-støtteark'!$N$5:$N$20,
            MATCH('04 Brukerregistrering'!M45, 'brukerregistrering-støtteark'!$M$5:$M$20, 0))*IF('04 Brukerregistrering'!P45="2", 1, VALUE('04 Brukerregistrering'!P45)),
   ""),
"")</f>
        <v/>
      </c>
      <c r="H44" s="186" t="str">
        <f ca="1">IF(AND(NOT(ISBLANK('04 Brukerregistrering'!N45)), NOT(ISBLANK('04 Brukerregistrering'!P45))),
   IFERROR(INDEX('brukerregistrering-støtteark'!$N$5:$N$20,
            MATCH('04 Brukerregistrering'!N45, 'brukerregistrering-støtteark'!$M$5:$M$20, 0))*IF('04 Brukerregistrering'!P45="2", 1, VALUE('04 Brukerregistrering'!P45)),
   ""),
"")</f>
        <v/>
      </c>
      <c r="I44" s="187">
        <f t="shared" ca="1" si="1"/>
        <v>0</v>
      </c>
      <c r="J44" s="187">
        <f t="shared" ca="1" si="0"/>
        <v>0</v>
      </c>
    </row>
    <row r="45" spans="2:10" ht="15">
      <c r="B45" s="183">
        <f>'04 Brukerregistrering'!C46</f>
        <v>0</v>
      </c>
      <c r="C45" s="184">
        <f>'04 Brukerregistrering'!I46</f>
        <v>0</v>
      </c>
      <c r="D45" s="185" t="str">
        <f ca="1">IF(AND(NOT(ISBLANK('04 Brukerregistrering'!J46)), NOT(ISBLANK('04 Brukerregistrering'!P46))),
   IFERROR(INDEX('brukerregistrering-støtteark'!$N$5:$N$20,
            MATCH('04 Brukerregistrering'!J46, 'brukerregistrering-støtteark'!$M$5:$M$20, 0))*IF('04 Brukerregistrering'!P46="2", 1, VALUE('04 Brukerregistrering'!P46)),
   ""),
"")</f>
        <v/>
      </c>
      <c r="E45" s="186" t="str">
        <f ca="1">IF(AND(NOT(ISBLANK('04 Brukerregistrering'!K46)), NOT(ISBLANK('04 Brukerregistrering'!P46))),
   IFERROR(INDEX('brukerregistrering-støtteark'!$N$5:$N$20,
            MATCH('04 Brukerregistrering'!K46, 'brukerregistrering-støtteark'!$M$5:$M$20, 0))*IF('04 Brukerregistrering'!P46="2", 1, VALUE('04 Brukerregistrering'!P46)),
   ""),
"")</f>
        <v/>
      </c>
      <c r="F45" s="186" t="str">
        <f ca="1">IF(AND(NOT(ISBLANK('04 Brukerregistrering'!L46)), NOT(ISBLANK('04 Brukerregistrering'!P46))),
   IFERROR(INDEX('brukerregistrering-støtteark'!$N$5:$N$20,
            MATCH('04 Brukerregistrering'!L46, 'brukerregistrering-støtteark'!$M$5:$M$20, 0))*IF('04 Brukerregistrering'!P46="2", 1, VALUE('04 Brukerregistrering'!P46)),
   ""),
"")</f>
        <v/>
      </c>
      <c r="G45" s="186" t="str">
        <f ca="1">IF(AND(NOT(ISBLANK('04 Brukerregistrering'!M46)), NOT(ISBLANK('04 Brukerregistrering'!P46))),
   IFERROR(INDEX('brukerregistrering-støtteark'!$N$5:$N$20,
            MATCH('04 Brukerregistrering'!M46, 'brukerregistrering-støtteark'!$M$5:$M$20, 0))*IF('04 Brukerregistrering'!P46="2", 1, VALUE('04 Brukerregistrering'!P46)),
   ""),
"")</f>
        <v/>
      </c>
      <c r="H45" s="186" t="str">
        <f ca="1">IF(AND(NOT(ISBLANK('04 Brukerregistrering'!N46)), NOT(ISBLANK('04 Brukerregistrering'!P46))),
   IFERROR(INDEX('brukerregistrering-støtteark'!$N$5:$N$20,
            MATCH('04 Brukerregistrering'!N46, 'brukerregistrering-støtteark'!$M$5:$M$20, 0))*IF('04 Brukerregistrering'!P46="2", 1, VALUE('04 Brukerregistrering'!P46)),
   ""),
"")</f>
        <v/>
      </c>
      <c r="I45" s="187">
        <f t="shared" ca="1" si="1"/>
        <v>0</v>
      </c>
      <c r="J45" s="187">
        <f t="shared" ca="1" si="0"/>
        <v>0</v>
      </c>
    </row>
    <row r="46" spans="2:10" ht="15">
      <c r="B46" s="183">
        <f>'04 Brukerregistrering'!C47</f>
        <v>0</v>
      </c>
      <c r="C46" s="184">
        <f>'04 Brukerregistrering'!I47</f>
        <v>0</v>
      </c>
      <c r="D46" s="185" t="str">
        <f ca="1">IF(AND(NOT(ISBLANK('04 Brukerregistrering'!J47)), NOT(ISBLANK('04 Brukerregistrering'!P47))),
   IFERROR(INDEX('brukerregistrering-støtteark'!$N$5:$N$20,
            MATCH('04 Brukerregistrering'!J47, 'brukerregistrering-støtteark'!$M$5:$M$20, 0))*IF('04 Brukerregistrering'!P47="2", 1, VALUE('04 Brukerregistrering'!P47)),
   ""),
"")</f>
        <v/>
      </c>
      <c r="E46" s="186" t="str">
        <f ca="1">IF(AND(NOT(ISBLANK('04 Brukerregistrering'!K47)), NOT(ISBLANK('04 Brukerregistrering'!P47))),
   IFERROR(INDEX('brukerregistrering-støtteark'!$N$5:$N$20,
            MATCH('04 Brukerregistrering'!K47, 'brukerregistrering-støtteark'!$M$5:$M$20, 0))*IF('04 Brukerregistrering'!P47="2", 1, VALUE('04 Brukerregistrering'!P47)),
   ""),
"")</f>
        <v/>
      </c>
      <c r="F46" s="186" t="str">
        <f ca="1">IF(AND(NOT(ISBLANK('04 Brukerregistrering'!L47)), NOT(ISBLANK('04 Brukerregistrering'!P47))),
   IFERROR(INDEX('brukerregistrering-støtteark'!$N$5:$N$20,
            MATCH('04 Brukerregistrering'!L47, 'brukerregistrering-støtteark'!$M$5:$M$20, 0))*IF('04 Brukerregistrering'!P47="2", 1, VALUE('04 Brukerregistrering'!P47)),
   ""),
"")</f>
        <v/>
      </c>
      <c r="G46" s="186" t="str">
        <f ca="1">IF(AND(NOT(ISBLANK('04 Brukerregistrering'!M47)), NOT(ISBLANK('04 Brukerregistrering'!P47))),
   IFERROR(INDEX('brukerregistrering-støtteark'!$N$5:$N$20,
            MATCH('04 Brukerregistrering'!M47, 'brukerregistrering-støtteark'!$M$5:$M$20, 0))*IF('04 Brukerregistrering'!P47="2", 1, VALUE('04 Brukerregistrering'!P47)),
   ""),
"")</f>
        <v/>
      </c>
      <c r="H46" s="186" t="str">
        <f ca="1">IF(AND(NOT(ISBLANK('04 Brukerregistrering'!N47)), NOT(ISBLANK('04 Brukerregistrering'!P47))),
   IFERROR(INDEX('brukerregistrering-støtteark'!$N$5:$N$20,
            MATCH('04 Brukerregistrering'!N47, 'brukerregistrering-støtteark'!$M$5:$M$20, 0))*IF('04 Brukerregistrering'!P47="2", 1, VALUE('04 Brukerregistrering'!P47)),
   ""),
"")</f>
        <v/>
      </c>
      <c r="I46" s="187">
        <f t="shared" ca="1" si="1"/>
        <v>0</v>
      </c>
      <c r="J46" s="187">
        <f t="shared" ca="1" si="0"/>
        <v>0</v>
      </c>
    </row>
    <row r="47" spans="2:10" ht="15">
      <c r="B47" s="183">
        <f>'04 Brukerregistrering'!C48</f>
        <v>0</v>
      </c>
      <c r="C47" s="184">
        <f>'04 Brukerregistrering'!I48</f>
        <v>0</v>
      </c>
      <c r="D47" s="185" t="str">
        <f ca="1">IF(AND(NOT(ISBLANK('04 Brukerregistrering'!J48)), NOT(ISBLANK('04 Brukerregistrering'!P48))),
   IFERROR(INDEX('brukerregistrering-støtteark'!$N$5:$N$20,
            MATCH('04 Brukerregistrering'!J48, 'brukerregistrering-støtteark'!$M$5:$M$20, 0))*IF('04 Brukerregistrering'!P48="2", 1, VALUE('04 Brukerregistrering'!P48)),
   ""),
"")</f>
        <v/>
      </c>
      <c r="E47" s="186" t="str">
        <f ca="1">IF(AND(NOT(ISBLANK('04 Brukerregistrering'!K48)), NOT(ISBLANK('04 Brukerregistrering'!P48))),
   IFERROR(INDEX('brukerregistrering-støtteark'!$N$5:$N$20,
            MATCH('04 Brukerregistrering'!K48, 'brukerregistrering-støtteark'!$M$5:$M$20, 0))*IF('04 Brukerregistrering'!P48="2", 1, VALUE('04 Brukerregistrering'!P48)),
   ""),
"")</f>
        <v/>
      </c>
      <c r="F47" s="186" t="str">
        <f ca="1">IF(AND(NOT(ISBLANK('04 Brukerregistrering'!L48)), NOT(ISBLANK('04 Brukerregistrering'!P48))),
   IFERROR(INDEX('brukerregistrering-støtteark'!$N$5:$N$20,
            MATCH('04 Brukerregistrering'!L48, 'brukerregistrering-støtteark'!$M$5:$M$20, 0))*IF('04 Brukerregistrering'!P48="2", 1, VALUE('04 Brukerregistrering'!P48)),
   ""),
"")</f>
        <v/>
      </c>
      <c r="G47" s="186" t="str">
        <f ca="1">IF(AND(NOT(ISBLANK('04 Brukerregistrering'!M48)), NOT(ISBLANK('04 Brukerregistrering'!P48))),
   IFERROR(INDEX('brukerregistrering-støtteark'!$N$5:$N$20,
            MATCH('04 Brukerregistrering'!M48, 'brukerregistrering-støtteark'!$M$5:$M$20, 0))*IF('04 Brukerregistrering'!P48="2", 1, VALUE('04 Brukerregistrering'!P48)),
   ""),
"")</f>
        <v/>
      </c>
      <c r="H47" s="186" t="str">
        <f ca="1">IF(AND(NOT(ISBLANK('04 Brukerregistrering'!N48)), NOT(ISBLANK('04 Brukerregistrering'!P48))),
   IFERROR(INDEX('brukerregistrering-støtteark'!$N$5:$N$20,
            MATCH('04 Brukerregistrering'!N48, 'brukerregistrering-støtteark'!$M$5:$M$20, 0))*IF('04 Brukerregistrering'!P48="2", 1, VALUE('04 Brukerregistrering'!P48)),
   ""),
"")</f>
        <v/>
      </c>
      <c r="I47" s="187">
        <f t="shared" ca="1" si="1"/>
        <v>0</v>
      </c>
      <c r="J47" s="187">
        <f t="shared" ca="1" si="0"/>
        <v>0</v>
      </c>
    </row>
    <row r="48" spans="2:10" ht="15">
      <c r="B48" s="183">
        <f>'04 Brukerregistrering'!C49</f>
        <v>0</v>
      </c>
      <c r="C48" s="184">
        <f>'04 Brukerregistrering'!I49</f>
        <v>0</v>
      </c>
      <c r="D48" s="185" t="str">
        <f ca="1">IF(AND(NOT(ISBLANK('04 Brukerregistrering'!J49)), NOT(ISBLANK('04 Brukerregistrering'!P49))),
   IFERROR(INDEX('brukerregistrering-støtteark'!$N$5:$N$20,
            MATCH('04 Brukerregistrering'!J49, 'brukerregistrering-støtteark'!$M$5:$M$20, 0))*IF('04 Brukerregistrering'!P49="2", 1, VALUE('04 Brukerregistrering'!P49)),
   ""),
"")</f>
        <v/>
      </c>
      <c r="E48" s="186" t="str">
        <f ca="1">IF(AND(NOT(ISBLANK('04 Brukerregistrering'!K49)), NOT(ISBLANK('04 Brukerregistrering'!P49))),
   IFERROR(INDEX('brukerregistrering-støtteark'!$N$5:$N$20,
            MATCH('04 Brukerregistrering'!K49, 'brukerregistrering-støtteark'!$M$5:$M$20, 0))*IF('04 Brukerregistrering'!P49="2", 1, VALUE('04 Brukerregistrering'!P49)),
   ""),
"")</f>
        <v/>
      </c>
      <c r="F48" s="186" t="str">
        <f ca="1">IF(AND(NOT(ISBLANK('04 Brukerregistrering'!L49)), NOT(ISBLANK('04 Brukerregistrering'!P49))),
   IFERROR(INDEX('brukerregistrering-støtteark'!$N$5:$N$20,
            MATCH('04 Brukerregistrering'!L49, 'brukerregistrering-støtteark'!$M$5:$M$20, 0))*IF('04 Brukerregistrering'!P49="2", 1, VALUE('04 Brukerregistrering'!P49)),
   ""),
"")</f>
        <v/>
      </c>
      <c r="G48" s="186" t="str">
        <f ca="1">IF(AND(NOT(ISBLANK('04 Brukerregistrering'!M49)), NOT(ISBLANK('04 Brukerregistrering'!P49))),
   IFERROR(INDEX('brukerregistrering-støtteark'!$N$5:$N$20,
            MATCH('04 Brukerregistrering'!M49, 'brukerregistrering-støtteark'!$M$5:$M$20, 0))*IF('04 Brukerregistrering'!P49="2", 1, VALUE('04 Brukerregistrering'!P49)),
   ""),
"")</f>
        <v/>
      </c>
      <c r="H48" s="186" t="str">
        <f ca="1">IF(AND(NOT(ISBLANK('04 Brukerregistrering'!N49)), NOT(ISBLANK('04 Brukerregistrering'!P49))),
   IFERROR(INDEX('brukerregistrering-støtteark'!$N$5:$N$20,
            MATCH('04 Brukerregistrering'!N49, 'brukerregistrering-støtteark'!$M$5:$M$20, 0))*IF('04 Brukerregistrering'!P49="2", 1, VALUE('04 Brukerregistrering'!P49)),
   ""),
"")</f>
        <v/>
      </c>
      <c r="I48" s="187">
        <f t="shared" ca="1" si="1"/>
        <v>0</v>
      </c>
      <c r="J48" s="187">
        <f t="shared" ca="1" si="0"/>
        <v>0</v>
      </c>
    </row>
    <row r="49" spans="2:10" ht="15">
      <c r="B49" s="183">
        <f>'04 Brukerregistrering'!C50</f>
        <v>0</v>
      </c>
      <c r="C49" s="184">
        <f>'04 Brukerregistrering'!I50</f>
        <v>0</v>
      </c>
      <c r="D49" s="185" t="str">
        <f ca="1">IF(AND(NOT(ISBLANK('04 Brukerregistrering'!J50)), NOT(ISBLANK('04 Brukerregistrering'!P50))),
   IFERROR(INDEX('brukerregistrering-støtteark'!$N$5:$N$20,
            MATCH('04 Brukerregistrering'!J50, 'brukerregistrering-støtteark'!$M$5:$M$20, 0))*IF('04 Brukerregistrering'!P50="2", 1, VALUE('04 Brukerregistrering'!P50)),
   ""),
"")</f>
        <v/>
      </c>
      <c r="E49" s="186" t="str">
        <f ca="1">IF(AND(NOT(ISBLANK('04 Brukerregistrering'!K50)), NOT(ISBLANK('04 Brukerregistrering'!P50))),
   IFERROR(INDEX('brukerregistrering-støtteark'!$N$5:$N$20,
            MATCH('04 Brukerregistrering'!K50, 'brukerregistrering-støtteark'!$M$5:$M$20, 0))*IF('04 Brukerregistrering'!P50="2", 1, VALUE('04 Brukerregistrering'!P50)),
   ""),
"")</f>
        <v/>
      </c>
      <c r="F49" s="186" t="str">
        <f ca="1">IF(AND(NOT(ISBLANK('04 Brukerregistrering'!L50)), NOT(ISBLANK('04 Brukerregistrering'!P50))),
   IFERROR(INDEX('brukerregistrering-støtteark'!$N$5:$N$20,
            MATCH('04 Brukerregistrering'!L50, 'brukerregistrering-støtteark'!$M$5:$M$20, 0))*IF('04 Brukerregistrering'!P50="2", 1, VALUE('04 Brukerregistrering'!P50)),
   ""),
"")</f>
        <v/>
      </c>
      <c r="G49" s="186" t="str">
        <f ca="1">IF(AND(NOT(ISBLANK('04 Brukerregistrering'!M50)), NOT(ISBLANK('04 Brukerregistrering'!P50))),
   IFERROR(INDEX('brukerregistrering-støtteark'!$N$5:$N$20,
            MATCH('04 Brukerregistrering'!M50, 'brukerregistrering-støtteark'!$M$5:$M$20, 0))*IF('04 Brukerregistrering'!P50="2", 1, VALUE('04 Brukerregistrering'!P50)),
   ""),
"")</f>
        <v/>
      </c>
      <c r="H49" s="186" t="str">
        <f ca="1">IF(AND(NOT(ISBLANK('04 Brukerregistrering'!N50)), NOT(ISBLANK('04 Brukerregistrering'!P50))),
   IFERROR(INDEX('brukerregistrering-støtteark'!$N$5:$N$20,
            MATCH('04 Brukerregistrering'!N50, 'brukerregistrering-støtteark'!$M$5:$M$20, 0))*IF('04 Brukerregistrering'!P50="2", 1, VALUE('04 Brukerregistrering'!P50)),
   ""),
"")</f>
        <v/>
      </c>
      <c r="I49" s="187">
        <f t="shared" ca="1" si="1"/>
        <v>0</v>
      </c>
      <c r="J49" s="187">
        <f t="shared" ca="1" si="0"/>
        <v>0</v>
      </c>
    </row>
    <row r="50" spans="2:10" ht="15">
      <c r="B50" s="183">
        <f>'04 Brukerregistrering'!C51</f>
        <v>0</v>
      </c>
      <c r="C50" s="184">
        <f>'04 Brukerregistrering'!I51</f>
        <v>0</v>
      </c>
      <c r="D50" s="185" t="str">
        <f ca="1">IF(AND(NOT(ISBLANK('04 Brukerregistrering'!J51)), NOT(ISBLANK('04 Brukerregistrering'!P51))),
   IFERROR(INDEX('brukerregistrering-støtteark'!$N$5:$N$20,
            MATCH('04 Brukerregistrering'!J51, 'brukerregistrering-støtteark'!$M$5:$M$20, 0))*IF('04 Brukerregistrering'!P51="2", 1, VALUE('04 Brukerregistrering'!P51)),
   ""),
"")</f>
        <v/>
      </c>
      <c r="E50" s="186" t="str">
        <f ca="1">IF(AND(NOT(ISBLANK('04 Brukerregistrering'!K51)), NOT(ISBLANK('04 Brukerregistrering'!P51))),
   IFERROR(INDEX('brukerregistrering-støtteark'!$N$5:$N$20,
            MATCH('04 Brukerregistrering'!K51, 'brukerregistrering-støtteark'!$M$5:$M$20, 0))*IF('04 Brukerregistrering'!P51="2", 1, VALUE('04 Brukerregistrering'!P51)),
   ""),
"")</f>
        <v/>
      </c>
      <c r="F50" s="186" t="str">
        <f ca="1">IF(AND(NOT(ISBLANK('04 Brukerregistrering'!L51)), NOT(ISBLANK('04 Brukerregistrering'!P51))),
   IFERROR(INDEX('brukerregistrering-støtteark'!$N$5:$N$20,
            MATCH('04 Brukerregistrering'!L51, 'brukerregistrering-støtteark'!$M$5:$M$20, 0))*IF('04 Brukerregistrering'!P51="2", 1, VALUE('04 Brukerregistrering'!P51)),
   ""),
"")</f>
        <v/>
      </c>
      <c r="G50" s="186" t="str">
        <f ca="1">IF(AND(NOT(ISBLANK('04 Brukerregistrering'!M51)), NOT(ISBLANK('04 Brukerregistrering'!P51))),
   IFERROR(INDEX('brukerregistrering-støtteark'!$N$5:$N$20,
            MATCH('04 Brukerregistrering'!M51, 'brukerregistrering-støtteark'!$M$5:$M$20, 0))*IF('04 Brukerregistrering'!P51="2", 1, VALUE('04 Brukerregistrering'!P51)),
   ""),
"")</f>
        <v/>
      </c>
      <c r="H50" s="186" t="str">
        <f ca="1">IF(AND(NOT(ISBLANK('04 Brukerregistrering'!N51)), NOT(ISBLANK('04 Brukerregistrering'!P51))),
   IFERROR(INDEX('brukerregistrering-støtteark'!$N$5:$N$20,
            MATCH('04 Brukerregistrering'!N51, 'brukerregistrering-støtteark'!$M$5:$M$20, 0))*IF('04 Brukerregistrering'!P51="2", 1, VALUE('04 Brukerregistrering'!P51)),
   ""),
"")</f>
        <v/>
      </c>
      <c r="I50" s="187">
        <f t="shared" ca="1" si="1"/>
        <v>0</v>
      </c>
      <c r="J50" s="187">
        <f t="shared" ca="1" si="0"/>
        <v>0</v>
      </c>
    </row>
    <row r="51" spans="2:10" ht="15">
      <c r="B51" s="183">
        <f>'04 Brukerregistrering'!C52</f>
        <v>0</v>
      </c>
      <c r="C51" s="184">
        <f>'04 Brukerregistrering'!I52</f>
        <v>0</v>
      </c>
      <c r="D51" s="185" t="str">
        <f ca="1">IF(AND(NOT(ISBLANK('04 Brukerregistrering'!J52)), NOT(ISBLANK('04 Brukerregistrering'!P52))),
   IFERROR(INDEX('brukerregistrering-støtteark'!$N$5:$N$20,
            MATCH('04 Brukerregistrering'!J52, 'brukerregistrering-støtteark'!$M$5:$M$20, 0))*IF('04 Brukerregistrering'!P52="2", 1, VALUE('04 Brukerregistrering'!P52)),
   ""),
"")</f>
        <v/>
      </c>
      <c r="E51" s="186" t="str">
        <f ca="1">IF(AND(NOT(ISBLANK('04 Brukerregistrering'!K52)), NOT(ISBLANK('04 Brukerregistrering'!P52))),
   IFERROR(INDEX('brukerregistrering-støtteark'!$N$5:$N$20,
            MATCH('04 Brukerregistrering'!K52, 'brukerregistrering-støtteark'!$M$5:$M$20, 0))*IF('04 Brukerregistrering'!P52="2", 1, VALUE('04 Brukerregistrering'!P52)),
   ""),
"")</f>
        <v/>
      </c>
      <c r="F51" s="186" t="str">
        <f ca="1">IF(AND(NOT(ISBLANK('04 Brukerregistrering'!L52)), NOT(ISBLANK('04 Brukerregistrering'!P52))),
   IFERROR(INDEX('brukerregistrering-støtteark'!$N$5:$N$20,
            MATCH('04 Brukerregistrering'!L52, 'brukerregistrering-støtteark'!$M$5:$M$20, 0))*IF('04 Brukerregistrering'!P52="2", 1, VALUE('04 Brukerregistrering'!P52)),
   ""),
"")</f>
        <v/>
      </c>
      <c r="G51" s="186" t="str">
        <f ca="1">IF(AND(NOT(ISBLANK('04 Brukerregistrering'!M52)), NOT(ISBLANK('04 Brukerregistrering'!P52))),
   IFERROR(INDEX('brukerregistrering-støtteark'!$N$5:$N$20,
            MATCH('04 Brukerregistrering'!M52, 'brukerregistrering-støtteark'!$M$5:$M$20, 0))*IF('04 Brukerregistrering'!P52="2", 1, VALUE('04 Brukerregistrering'!P52)),
   ""),
"")</f>
        <v/>
      </c>
      <c r="H51" s="186" t="str">
        <f ca="1">IF(AND(NOT(ISBLANK('04 Brukerregistrering'!N52)), NOT(ISBLANK('04 Brukerregistrering'!P52))),
   IFERROR(INDEX('brukerregistrering-støtteark'!$N$5:$N$20,
            MATCH('04 Brukerregistrering'!N52, 'brukerregistrering-støtteark'!$M$5:$M$20, 0))*IF('04 Brukerregistrering'!P52="2", 1, VALUE('04 Brukerregistrering'!P52)),
   ""),
"")</f>
        <v/>
      </c>
      <c r="I51" s="187">
        <f t="shared" ca="1" si="1"/>
        <v>0</v>
      </c>
      <c r="J51" s="187">
        <f t="shared" ca="1" si="0"/>
        <v>0</v>
      </c>
    </row>
    <row r="52" spans="2:10" ht="15">
      <c r="B52" s="183">
        <f>'04 Brukerregistrering'!C53</f>
        <v>0</v>
      </c>
      <c r="C52" s="184">
        <f>'04 Brukerregistrering'!I53</f>
        <v>0</v>
      </c>
      <c r="D52" s="185" t="str">
        <f ca="1">IF(AND(NOT(ISBLANK('04 Brukerregistrering'!J53)), NOT(ISBLANK('04 Brukerregistrering'!P53))),
   IFERROR(INDEX('brukerregistrering-støtteark'!$N$5:$N$20,
            MATCH('04 Brukerregistrering'!J53, 'brukerregistrering-støtteark'!$M$5:$M$20, 0))*IF('04 Brukerregistrering'!P53="2", 1, VALUE('04 Brukerregistrering'!P53)),
   ""),
"")</f>
        <v/>
      </c>
      <c r="E52" s="186" t="str">
        <f ca="1">IF(AND(NOT(ISBLANK('04 Brukerregistrering'!K53)), NOT(ISBLANK('04 Brukerregistrering'!P53))),
   IFERROR(INDEX('brukerregistrering-støtteark'!$N$5:$N$20,
            MATCH('04 Brukerregistrering'!K53, 'brukerregistrering-støtteark'!$M$5:$M$20, 0))*IF('04 Brukerregistrering'!P53="2", 1, VALUE('04 Brukerregistrering'!P53)),
   ""),
"")</f>
        <v/>
      </c>
      <c r="F52" s="186" t="str">
        <f ca="1">IF(AND(NOT(ISBLANK('04 Brukerregistrering'!L53)), NOT(ISBLANK('04 Brukerregistrering'!P53))),
   IFERROR(INDEX('brukerregistrering-støtteark'!$N$5:$N$20,
            MATCH('04 Brukerregistrering'!L53, 'brukerregistrering-støtteark'!$M$5:$M$20, 0))*IF('04 Brukerregistrering'!P53="2", 1, VALUE('04 Brukerregistrering'!P53)),
   ""),
"")</f>
        <v/>
      </c>
      <c r="G52" s="186" t="str">
        <f ca="1">IF(AND(NOT(ISBLANK('04 Brukerregistrering'!M53)), NOT(ISBLANK('04 Brukerregistrering'!P53))),
   IFERROR(INDEX('brukerregistrering-støtteark'!$N$5:$N$20,
            MATCH('04 Brukerregistrering'!M53, 'brukerregistrering-støtteark'!$M$5:$M$20, 0))*IF('04 Brukerregistrering'!P53="2", 1, VALUE('04 Brukerregistrering'!P53)),
   ""),
"")</f>
        <v/>
      </c>
      <c r="H52" s="186" t="str">
        <f ca="1">IF(AND(NOT(ISBLANK('04 Brukerregistrering'!N53)), NOT(ISBLANK('04 Brukerregistrering'!P53))),
   IFERROR(INDEX('brukerregistrering-støtteark'!$N$5:$N$20,
            MATCH('04 Brukerregistrering'!N53, 'brukerregistrering-støtteark'!$M$5:$M$20, 0))*IF('04 Brukerregistrering'!P53="2", 1, VALUE('04 Brukerregistrering'!P53)),
   ""),
"")</f>
        <v/>
      </c>
      <c r="I52" s="187">
        <f t="shared" ca="1" si="1"/>
        <v>0</v>
      </c>
      <c r="J52" s="187">
        <f t="shared" ca="1" si="0"/>
        <v>0</v>
      </c>
    </row>
    <row r="53" spans="2:10" ht="15">
      <c r="B53" s="183">
        <f>'04 Brukerregistrering'!C54</f>
        <v>0</v>
      </c>
      <c r="C53" s="184">
        <f>'04 Brukerregistrering'!I54</f>
        <v>0</v>
      </c>
      <c r="D53" s="185" t="str">
        <f ca="1">IF(AND(NOT(ISBLANK('04 Brukerregistrering'!J54)), NOT(ISBLANK('04 Brukerregistrering'!P54))),
   IFERROR(INDEX('brukerregistrering-støtteark'!$N$5:$N$20,
            MATCH('04 Brukerregistrering'!J54, 'brukerregistrering-støtteark'!$M$5:$M$20, 0))*IF('04 Brukerregistrering'!P54="2", 1, VALUE('04 Brukerregistrering'!P54)),
   ""),
"")</f>
        <v/>
      </c>
      <c r="E53" s="186" t="str">
        <f ca="1">IF(AND(NOT(ISBLANK('04 Brukerregistrering'!K54)), NOT(ISBLANK('04 Brukerregistrering'!P54))),
   IFERROR(INDEX('brukerregistrering-støtteark'!$N$5:$N$20,
            MATCH('04 Brukerregistrering'!K54, 'brukerregistrering-støtteark'!$M$5:$M$20, 0))*IF('04 Brukerregistrering'!P54="2", 1, VALUE('04 Brukerregistrering'!P54)),
   ""),
"")</f>
        <v/>
      </c>
      <c r="F53" s="186" t="str">
        <f ca="1">IF(AND(NOT(ISBLANK('04 Brukerregistrering'!L54)), NOT(ISBLANK('04 Brukerregistrering'!P54))),
   IFERROR(INDEX('brukerregistrering-støtteark'!$N$5:$N$20,
            MATCH('04 Brukerregistrering'!L54, 'brukerregistrering-støtteark'!$M$5:$M$20, 0))*IF('04 Brukerregistrering'!P54="2", 1, VALUE('04 Brukerregistrering'!P54)),
   ""),
"")</f>
        <v/>
      </c>
      <c r="G53" s="186" t="str">
        <f ca="1">IF(AND(NOT(ISBLANK('04 Brukerregistrering'!M54)), NOT(ISBLANK('04 Brukerregistrering'!P54))),
   IFERROR(INDEX('brukerregistrering-støtteark'!$N$5:$N$20,
            MATCH('04 Brukerregistrering'!M54, 'brukerregistrering-støtteark'!$M$5:$M$20, 0))*IF('04 Brukerregistrering'!P54="2", 1, VALUE('04 Brukerregistrering'!P54)),
   ""),
"")</f>
        <v/>
      </c>
      <c r="H53" s="186" t="str">
        <f ca="1">IF(AND(NOT(ISBLANK('04 Brukerregistrering'!N54)), NOT(ISBLANK('04 Brukerregistrering'!P54))),
   IFERROR(INDEX('brukerregistrering-støtteark'!$N$5:$N$20,
            MATCH('04 Brukerregistrering'!N54, 'brukerregistrering-støtteark'!$M$5:$M$20, 0))*IF('04 Brukerregistrering'!P54="2", 1, VALUE('04 Brukerregistrering'!P54)),
   ""),
"")</f>
        <v/>
      </c>
      <c r="I53" s="187">
        <f t="shared" ca="1" si="1"/>
        <v>0</v>
      </c>
      <c r="J53" s="187">
        <f t="shared" ca="1" si="0"/>
        <v>0</v>
      </c>
    </row>
    <row r="54" spans="2:10" ht="15">
      <c r="B54" s="183">
        <f>'04 Brukerregistrering'!C55</f>
        <v>0</v>
      </c>
      <c r="C54" s="184">
        <f>'04 Brukerregistrering'!I55</f>
        <v>0</v>
      </c>
      <c r="D54" s="185" t="str">
        <f ca="1">IF(AND(NOT(ISBLANK('04 Brukerregistrering'!J55)), NOT(ISBLANK('04 Brukerregistrering'!P55))),
   IFERROR(INDEX('brukerregistrering-støtteark'!$N$5:$N$20,
            MATCH('04 Brukerregistrering'!J55, 'brukerregistrering-støtteark'!$M$5:$M$20, 0))*IF('04 Brukerregistrering'!P55="2", 1, VALUE('04 Brukerregistrering'!P55)),
   ""),
"")</f>
        <v/>
      </c>
      <c r="E54" s="186" t="str">
        <f ca="1">IF(AND(NOT(ISBLANK('04 Brukerregistrering'!K55)), NOT(ISBLANK('04 Brukerregistrering'!P55))),
   IFERROR(INDEX('brukerregistrering-støtteark'!$N$5:$N$20,
            MATCH('04 Brukerregistrering'!K55, 'brukerregistrering-støtteark'!$M$5:$M$20, 0))*IF('04 Brukerregistrering'!P55="2", 1, VALUE('04 Brukerregistrering'!P55)),
   ""),
"")</f>
        <v/>
      </c>
      <c r="F54" s="186" t="str">
        <f ca="1">IF(AND(NOT(ISBLANK('04 Brukerregistrering'!L55)), NOT(ISBLANK('04 Brukerregistrering'!P55))),
   IFERROR(INDEX('brukerregistrering-støtteark'!$N$5:$N$20,
            MATCH('04 Brukerregistrering'!L55, 'brukerregistrering-støtteark'!$M$5:$M$20, 0))*IF('04 Brukerregistrering'!P55="2", 1, VALUE('04 Brukerregistrering'!P55)),
   ""),
"")</f>
        <v/>
      </c>
      <c r="G54" s="186" t="str">
        <f ca="1">IF(AND(NOT(ISBLANK('04 Brukerregistrering'!M55)), NOT(ISBLANK('04 Brukerregistrering'!P55))),
   IFERROR(INDEX('brukerregistrering-støtteark'!$N$5:$N$20,
            MATCH('04 Brukerregistrering'!M55, 'brukerregistrering-støtteark'!$M$5:$M$20, 0))*IF('04 Brukerregistrering'!P55="2", 1, VALUE('04 Brukerregistrering'!P55)),
   ""),
"")</f>
        <v/>
      </c>
      <c r="H54" s="186" t="str">
        <f ca="1">IF(AND(NOT(ISBLANK('04 Brukerregistrering'!N55)), NOT(ISBLANK('04 Brukerregistrering'!P55))),
   IFERROR(INDEX('brukerregistrering-støtteark'!$N$5:$N$20,
            MATCH('04 Brukerregistrering'!N55, 'brukerregistrering-støtteark'!$M$5:$M$20, 0))*IF('04 Brukerregistrering'!P55="2", 1, VALUE('04 Brukerregistrering'!P55)),
   ""),
"")</f>
        <v/>
      </c>
      <c r="I54" s="187">
        <f t="shared" ca="1" si="1"/>
        <v>0</v>
      </c>
      <c r="J54" s="187">
        <f t="shared" ca="1" si="0"/>
        <v>0</v>
      </c>
    </row>
    <row r="55" spans="2:10" ht="15">
      <c r="B55" s="183">
        <f>'04 Brukerregistrering'!C56</f>
        <v>0</v>
      </c>
      <c r="C55" s="184">
        <f>'04 Brukerregistrering'!I56</f>
        <v>0</v>
      </c>
      <c r="D55" s="185" t="str">
        <f ca="1">IF(AND(NOT(ISBLANK('04 Brukerregistrering'!J56)), NOT(ISBLANK('04 Brukerregistrering'!P56))),
   IFERROR(INDEX('brukerregistrering-støtteark'!$N$5:$N$20,
            MATCH('04 Brukerregistrering'!J56, 'brukerregistrering-støtteark'!$M$5:$M$20, 0))*IF('04 Brukerregistrering'!P56="2", 1, VALUE('04 Brukerregistrering'!P56)),
   ""),
"")</f>
        <v/>
      </c>
      <c r="E55" s="186" t="str">
        <f ca="1">IF(AND(NOT(ISBLANK('04 Brukerregistrering'!K56)), NOT(ISBLANK('04 Brukerregistrering'!P56))),
   IFERROR(INDEX('brukerregistrering-støtteark'!$N$5:$N$20,
            MATCH('04 Brukerregistrering'!K56, 'brukerregistrering-støtteark'!$M$5:$M$20, 0))*IF('04 Brukerregistrering'!P56="2", 1, VALUE('04 Brukerregistrering'!P56)),
   ""),
"")</f>
        <v/>
      </c>
      <c r="F55" s="186" t="str">
        <f ca="1">IF(AND(NOT(ISBLANK('04 Brukerregistrering'!L56)), NOT(ISBLANK('04 Brukerregistrering'!P56))),
   IFERROR(INDEX('brukerregistrering-støtteark'!$N$5:$N$20,
            MATCH('04 Brukerregistrering'!L56, 'brukerregistrering-støtteark'!$M$5:$M$20, 0))*IF('04 Brukerregistrering'!P56="2", 1, VALUE('04 Brukerregistrering'!P56)),
   ""),
"")</f>
        <v/>
      </c>
      <c r="G55" s="186" t="str">
        <f ca="1">IF(AND(NOT(ISBLANK('04 Brukerregistrering'!M56)), NOT(ISBLANK('04 Brukerregistrering'!P56))),
   IFERROR(INDEX('brukerregistrering-støtteark'!$N$5:$N$20,
            MATCH('04 Brukerregistrering'!M56, 'brukerregistrering-støtteark'!$M$5:$M$20, 0))*IF('04 Brukerregistrering'!P56="2", 1, VALUE('04 Brukerregistrering'!P56)),
   ""),
"")</f>
        <v/>
      </c>
      <c r="H55" s="186" t="str">
        <f ca="1">IF(AND(NOT(ISBLANK('04 Brukerregistrering'!N56)), NOT(ISBLANK('04 Brukerregistrering'!P56))),
   IFERROR(INDEX('brukerregistrering-støtteark'!$N$5:$N$20,
            MATCH('04 Brukerregistrering'!N56, 'brukerregistrering-støtteark'!$M$5:$M$20, 0))*IF('04 Brukerregistrering'!P56="2", 1, VALUE('04 Brukerregistrering'!P56)),
   ""),
"")</f>
        <v/>
      </c>
      <c r="I55" s="187">
        <f t="shared" ca="1" si="1"/>
        <v>0</v>
      </c>
      <c r="J55" s="187">
        <f t="shared" ca="1" si="0"/>
        <v>0</v>
      </c>
    </row>
    <row r="56" spans="2:10" ht="15">
      <c r="B56" s="183">
        <f>'04 Brukerregistrering'!C57</f>
        <v>0</v>
      </c>
      <c r="C56" s="184">
        <f>'04 Brukerregistrering'!I57</f>
        <v>0</v>
      </c>
      <c r="D56" s="185" t="str">
        <f ca="1">IF(AND(NOT(ISBLANK('04 Brukerregistrering'!J57)), NOT(ISBLANK('04 Brukerregistrering'!P57))),
   IFERROR(INDEX('brukerregistrering-støtteark'!$N$5:$N$20,
            MATCH('04 Brukerregistrering'!J57, 'brukerregistrering-støtteark'!$M$5:$M$20, 0))*IF('04 Brukerregistrering'!P57="2", 1, VALUE('04 Brukerregistrering'!P57)),
   ""),
"")</f>
        <v/>
      </c>
      <c r="E56" s="186" t="str">
        <f ca="1">IF(AND(NOT(ISBLANK('04 Brukerregistrering'!K57)), NOT(ISBLANK('04 Brukerregistrering'!P57))),
   IFERROR(INDEX('brukerregistrering-støtteark'!$N$5:$N$20,
            MATCH('04 Brukerregistrering'!K57, 'brukerregistrering-støtteark'!$M$5:$M$20, 0))*IF('04 Brukerregistrering'!P57="2", 1, VALUE('04 Brukerregistrering'!P57)),
   ""),
"")</f>
        <v/>
      </c>
      <c r="F56" s="186" t="str">
        <f ca="1">IF(AND(NOT(ISBLANK('04 Brukerregistrering'!L57)), NOT(ISBLANK('04 Brukerregistrering'!P57))),
   IFERROR(INDEX('brukerregistrering-støtteark'!$N$5:$N$20,
            MATCH('04 Brukerregistrering'!L57, 'brukerregistrering-støtteark'!$M$5:$M$20, 0))*IF('04 Brukerregistrering'!P57="2", 1, VALUE('04 Brukerregistrering'!P57)),
   ""),
"")</f>
        <v/>
      </c>
      <c r="G56" s="186" t="str">
        <f ca="1">IF(AND(NOT(ISBLANK('04 Brukerregistrering'!M57)), NOT(ISBLANK('04 Brukerregistrering'!P57))),
   IFERROR(INDEX('brukerregistrering-støtteark'!$N$5:$N$20,
            MATCH('04 Brukerregistrering'!M57, 'brukerregistrering-støtteark'!$M$5:$M$20, 0))*IF('04 Brukerregistrering'!P57="2", 1, VALUE('04 Brukerregistrering'!P57)),
   ""),
"")</f>
        <v/>
      </c>
      <c r="H56" s="186" t="str">
        <f ca="1">IF(AND(NOT(ISBLANK('04 Brukerregistrering'!N57)), NOT(ISBLANK('04 Brukerregistrering'!P57))),
   IFERROR(INDEX('brukerregistrering-støtteark'!$N$5:$N$20,
            MATCH('04 Brukerregistrering'!N57, 'brukerregistrering-støtteark'!$M$5:$M$20, 0))*IF('04 Brukerregistrering'!P57="2", 1, VALUE('04 Brukerregistrering'!P57)),
   ""),
"")</f>
        <v/>
      </c>
      <c r="I56" s="187">
        <f t="shared" ca="1" si="1"/>
        <v>0</v>
      </c>
      <c r="J56" s="187">
        <f t="shared" ca="1" si="0"/>
        <v>0</v>
      </c>
    </row>
    <row r="57" spans="2:10" ht="15">
      <c r="B57" s="183">
        <f>'04 Brukerregistrering'!C58</f>
        <v>0</v>
      </c>
      <c r="C57" s="184">
        <f>'04 Brukerregistrering'!I58</f>
        <v>0</v>
      </c>
      <c r="D57" s="185" t="str">
        <f ca="1">IF(AND(NOT(ISBLANK('04 Brukerregistrering'!J58)), NOT(ISBLANK('04 Brukerregistrering'!P58))),
   IFERROR(INDEX('brukerregistrering-støtteark'!$N$5:$N$20,
            MATCH('04 Brukerregistrering'!J58, 'brukerregistrering-støtteark'!$M$5:$M$20, 0))*IF('04 Brukerregistrering'!P58="2", 1, VALUE('04 Brukerregistrering'!P58)),
   ""),
"")</f>
        <v/>
      </c>
      <c r="E57" s="186" t="str">
        <f ca="1">IF(AND(NOT(ISBLANK('04 Brukerregistrering'!K58)), NOT(ISBLANK('04 Brukerregistrering'!P58))),
   IFERROR(INDEX('brukerregistrering-støtteark'!$N$5:$N$20,
            MATCH('04 Brukerregistrering'!K58, 'brukerregistrering-støtteark'!$M$5:$M$20, 0))*IF('04 Brukerregistrering'!P58="2", 1, VALUE('04 Brukerregistrering'!P58)),
   ""),
"")</f>
        <v/>
      </c>
      <c r="F57" s="186" t="str">
        <f ca="1">IF(AND(NOT(ISBLANK('04 Brukerregistrering'!L58)), NOT(ISBLANK('04 Brukerregistrering'!P58))),
   IFERROR(INDEX('brukerregistrering-støtteark'!$N$5:$N$20,
            MATCH('04 Brukerregistrering'!L58, 'brukerregistrering-støtteark'!$M$5:$M$20, 0))*IF('04 Brukerregistrering'!P58="2", 1, VALUE('04 Brukerregistrering'!P58)),
   ""),
"")</f>
        <v/>
      </c>
      <c r="G57" s="186" t="str">
        <f ca="1">IF(AND(NOT(ISBLANK('04 Brukerregistrering'!M58)), NOT(ISBLANK('04 Brukerregistrering'!P58))),
   IFERROR(INDEX('brukerregistrering-støtteark'!$N$5:$N$20,
            MATCH('04 Brukerregistrering'!M58, 'brukerregistrering-støtteark'!$M$5:$M$20, 0))*IF('04 Brukerregistrering'!P58="2", 1, VALUE('04 Brukerregistrering'!P58)),
   ""),
"")</f>
        <v/>
      </c>
      <c r="H57" s="186" t="str">
        <f ca="1">IF(AND(NOT(ISBLANK('04 Brukerregistrering'!N58)), NOT(ISBLANK('04 Brukerregistrering'!P58))),
   IFERROR(INDEX('brukerregistrering-støtteark'!$N$5:$N$20,
            MATCH('04 Brukerregistrering'!N58, 'brukerregistrering-støtteark'!$M$5:$M$20, 0))*IF('04 Brukerregistrering'!P58="2", 1, VALUE('04 Brukerregistrering'!P58)),
   ""),
"")</f>
        <v/>
      </c>
      <c r="I57" s="187">
        <f t="shared" ca="1" si="1"/>
        <v>0</v>
      </c>
      <c r="J57" s="187">
        <f t="shared" ca="1" si="0"/>
        <v>0</v>
      </c>
    </row>
    <row r="58" spans="2:10" ht="15">
      <c r="B58" s="183">
        <f>'04 Brukerregistrering'!C59</f>
        <v>0</v>
      </c>
      <c r="C58" s="184">
        <f>'04 Brukerregistrering'!I59</f>
        <v>0</v>
      </c>
      <c r="D58" s="185" t="str">
        <f ca="1">IF(AND(NOT(ISBLANK('04 Brukerregistrering'!J59)), NOT(ISBLANK('04 Brukerregistrering'!P59))),
   IFERROR(INDEX('brukerregistrering-støtteark'!$N$5:$N$20,
            MATCH('04 Brukerregistrering'!J59, 'brukerregistrering-støtteark'!$M$5:$M$20, 0))*IF('04 Brukerregistrering'!P59="2", 1, VALUE('04 Brukerregistrering'!P59)),
   ""),
"")</f>
        <v/>
      </c>
      <c r="E58" s="186" t="str">
        <f ca="1">IF(AND(NOT(ISBLANK('04 Brukerregistrering'!K59)), NOT(ISBLANK('04 Brukerregistrering'!P59))),
   IFERROR(INDEX('brukerregistrering-støtteark'!$N$5:$N$20,
            MATCH('04 Brukerregistrering'!K59, 'brukerregistrering-støtteark'!$M$5:$M$20, 0))*IF('04 Brukerregistrering'!P59="2", 1, VALUE('04 Brukerregistrering'!P59)),
   ""),
"")</f>
        <v/>
      </c>
      <c r="F58" s="186" t="str">
        <f ca="1">IF(AND(NOT(ISBLANK('04 Brukerregistrering'!L59)), NOT(ISBLANK('04 Brukerregistrering'!P59))),
   IFERROR(INDEX('brukerregistrering-støtteark'!$N$5:$N$20,
            MATCH('04 Brukerregistrering'!L59, 'brukerregistrering-støtteark'!$M$5:$M$20, 0))*IF('04 Brukerregistrering'!P59="2", 1, VALUE('04 Brukerregistrering'!P59)),
   ""),
"")</f>
        <v/>
      </c>
      <c r="G58" s="186" t="str">
        <f ca="1">IF(AND(NOT(ISBLANK('04 Brukerregistrering'!M59)), NOT(ISBLANK('04 Brukerregistrering'!P59))),
   IFERROR(INDEX('brukerregistrering-støtteark'!$N$5:$N$20,
            MATCH('04 Brukerregistrering'!M59, 'brukerregistrering-støtteark'!$M$5:$M$20, 0))*IF('04 Brukerregistrering'!P59="2", 1, VALUE('04 Brukerregistrering'!P59)),
   ""),
"")</f>
        <v/>
      </c>
      <c r="H58" s="186" t="str">
        <f ca="1">IF(AND(NOT(ISBLANK('04 Brukerregistrering'!N59)), NOT(ISBLANK('04 Brukerregistrering'!P59))),
   IFERROR(INDEX('brukerregistrering-støtteark'!$N$5:$N$20,
            MATCH('04 Brukerregistrering'!N59, 'brukerregistrering-støtteark'!$M$5:$M$20, 0))*IF('04 Brukerregistrering'!P59="2", 1, VALUE('04 Brukerregistrering'!P59)),
   ""),
"")</f>
        <v/>
      </c>
      <c r="I58" s="187">
        <f t="shared" ca="1" si="1"/>
        <v>0</v>
      </c>
      <c r="J58" s="187">
        <f t="shared" ca="1" si="0"/>
        <v>0</v>
      </c>
    </row>
    <row r="59" spans="2:10" ht="15">
      <c r="B59" s="183">
        <f>'04 Brukerregistrering'!C60</f>
        <v>0</v>
      </c>
      <c r="C59" s="184">
        <f>'04 Brukerregistrering'!I60</f>
        <v>0</v>
      </c>
      <c r="D59" s="185" t="str">
        <f ca="1">IF(AND(NOT(ISBLANK('04 Brukerregistrering'!J60)), NOT(ISBLANK('04 Brukerregistrering'!P60))),
   IFERROR(INDEX('brukerregistrering-støtteark'!$N$5:$N$20,
            MATCH('04 Brukerregistrering'!J60, 'brukerregistrering-støtteark'!$M$5:$M$20, 0))*IF('04 Brukerregistrering'!P60="2", 1, VALUE('04 Brukerregistrering'!P60)),
   ""),
"")</f>
        <v/>
      </c>
      <c r="E59" s="186" t="str">
        <f ca="1">IF(AND(NOT(ISBLANK('04 Brukerregistrering'!K60)), NOT(ISBLANK('04 Brukerregistrering'!P60))),
   IFERROR(INDEX('brukerregistrering-støtteark'!$N$5:$N$20,
            MATCH('04 Brukerregistrering'!K60, 'brukerregistrering-støtteark'!$M$5:$M$20, 0))*IF('04 Brukerregistrering'!P60="2", 1, VALUE('04 Brukerregistrering'!P60)),
   ""),
"")</f>
        <v/>
      </c>
      <c r="F59" s="186" t="str">
        <f ca="1">IF(AND(NOT(ISBLANK('04 Brukerregistrering'!L60)), NOT(ISBLANK('04 Brukerregistrering'!P60))),
   IFERROR(INDEX('brukerregistrering-støtteark'!$N$5:$N$20,
            MATCH('04 Brukerregistrering'!L60, 'brukerregistrering-støtteark'!$M$5:$M$20, 0))*IF('04 Brukerregistrering'!P60="2", 1, VALUE('04 Brukerregistrering'!P60)),
   ""),
"")</f>
        <v/>
      </c>
      <c r="G59" s="186" t="str">
        <f ca="1">IF(AND(NOT(ISBLANK('04 Brukerregistrering'!M60)), NOT(ISBLANK('04 Brukerregistrering'!P60))),
   IFERROR(INDEX('brukerregistrering-støtteark'!$N$5:$N$20,
            MATCH('04 Brukerregistrering'!M60, 'brukerregistrering-støtteark'!$M$5:$M$20, 0))*IF('04 Brukerregistrering'!P60="2", 1, VALUE('04 Brukerregistrering'!P60)),
   ""),
"")</f>
        <v/>
      </c>
      <c r="H59" s="186" t="str">
        <f ca="1">IF(AND(NOT(ISBLANK('04 Brukerregistrering'!N60)), NOT(ISBLANK('04 Brukerregistrering'!P60))),
   IFERROR(INDEX('brukerregistrering-støtteark'!$N$5:$N$20,
            MATCH('04 Brukerregistrering'!N60, 'brukerregistrering-støtteark'!$M$5:$M$20, 0))*IF('04 Brukerregistrering'!P60="2", 1, VALUE('04 Brukerregistrering'!P60)),
   ""),
"")</f>
        <v/>
      </c>
      <c r="I59" s="187">
        <f t="shared" ca="1" si="1"/>
        <v>0</v>
      </c>
      <c r="J59" s="187">
        <f t="shared" ca="1" si="0"/>
        <v>0</v>
      </c>
    </row>
    <row r="60" spans="2:10" ht="15">
      <c r="B60" s="183">
        <f>'04 Brukerregistrering'!C61</f>
        <v>0</v>
      </c>
      <c r="C60" s="184">
        <f>'04 Brukerregistrering'!I61</f>
        <v>0</v>
      </c>
      <c r="D60" s="185" t="str">
        <f ca="1">IF(AND(NOT(ISBLANK('04 Brukerregistrering'!J61)), NOT(ISBLANK('04 Brukerregistrering'!P61))),
   IFERROR(INDEX('brukerregistrering-støtteark'!$N$5:$N$20,
            MATCH('04 Brukerregistrering'!J61, 'brukerregistrering-støtteark'!$M$5:$M$20, 0))*IF('04 Brukerregistrering'!P61="2", 1, VALUE('04 Brukerregistrering'!P61)),
   ""),
"")</f>
        <v/>
      </c>
      <c r="E60" s="186" t="str">
        <f ca="1">IF(AND(NOT(ISBLANK('04 Brukerregistrering'!K61)), NOT(ISBLANK('04 Brukerregistrering'!P61))),
   IFERROR(INDEX('brukerregistrering-støtteark'!$N$5:$N$20,
            MATCH('04 Brukerregistrering'!K61, 'brukerregistrering-støtteark'!$M$5:$M$20, 0))*IF('04 Brukerregistrering'!P61="2", 1, VALUE('04 Brukerregistrering'!P61)),
   ""),
"")</f>
        <v/>
      </c>
      <c r="F60" s="186" t="str">
        <f ca="1">IF(AND(NOT(ISBLANK('04 Brukerregistrering'!L61)), NOT(ISBLANK('04 Brukerregistrering'!P61))),
   IFERROR(INDEX('brukerregistrering-støtteark'!$N$5:$N$20,
            MATCH('04 Brukerregistrering'!L61, 'brukerregistrering-støtteark'!$M$5:$M$20, 0))*IF('04 Brukerregistrering'!P61="2", 1, VALUE('04 Brukerregistrering'!P61)),
   ""),
"")</f>
        <v/>
      </c>
      <c r="G60" s="186" t="str">
        <f ca="1">IF(AND(NOT(ISBLANK('04 Brukerregistrering'!M61)), NOT(ISBLANK('04 Brukerregistrering'!P61))),
   IFERROR(INDEX('brukerregistrering-støtteark'!$N$5:$N$20,
            MATCH('04 Brukerregistrering'!M61, 'brukerregistrering-støtteark'!$M$5:$M$20, 0))*IF('04 Brukerregistrering'!P61="2", 1, VALUE('04 Brukerregistrering'!P61)),
   ""),
"")</f>
        <v/>
      </c>
      <c r="H60" s="186" t="str">
        <f ca="1">IF(AND(NOT(ISBLANK('04 Brukerregistrering'!N61)), NOT(ISBLANK('04 Brukerregistrering'!P61))),
   IFERROR(INDEX('brukerregistrering-støtteark'!$N$5:$N$20,
            MATCH('04 Brukerregistrering'!N61, 'brukerregistrering-støtteark'!$M$5:$M$20, 0))*IF('04 Brukerregistrering'!P61="2", 1, VALUE('04 Brukerregistrering'!P61)),
   ""),
"")</f>
        <v/>
      </c>
      <c r="I60" s="187">
        <f t="shared" ca="1" si="1"/>
        <v>0</v>
      </c>
      <c r="J60" s="187">
        <f t="shared" ca="1" si="0"/>
        <v>0</v>
      </c>
    </row>
    <row r="61" spans="2:10" ht="15">
      <c r="B61" s="183">
        <f>'04 Brukerregistrering'!C62</f>
        <v>0</v>
      </c>
      <c r="C61" s="184">
        <f>'04 Brukerregistrering'!I62</f>
        <v>0</v>
      </c>
      <c r="D61" s="185" t="str">
        <f ca="1">IF(AND(NOT(ISBLANK('04 Brukerregistrering'!J62)), NOT(ISBLANK('04 Brukerregistrering'!P62))),
   IFERROR(INDEX('brukerregistrering-støtteark'!$N$5:$N$20,
            MATCH('04 Brukerregistrering'!J62, 'brukerregistrering-støtteark'!$M$5:$M$20, 0))*IF('04 Brukerregistrering'!P62="2", 1, VALUE('04 Brukerregistrering'!P62)),
   ""),
"")</f>
        <v/>
      </c>
      <c r="E61" s="186" t="str">
        <f ca="1">IF(AND(NOT(ISBLANK('04 Brukerregistrering'!K62)), NOT(ISBLANK('04 Brukerregistrering'!P62))),
   IFERROR(INDEX('brukerregistrering-støtteark'!$N$5:$N$20,
            MATCH('04 Brukerregistrering'!K62, 'brukerregistrering-støtteark'!$M$5:$M$20, 0))*IF('04 Brukerregistrering'!P62="2", 1, VALUE('04 Brukerregistrering'!P62)),
   ""),
"")</f>
        <v/>
      </c>
      <c r="F61" s="186" t="str">
        <f ca="1">IF(AND(NOT(ISBLANK('04 Brukerregistrering'!L62)), NOT(ISBLANK('04 Brukerregistrering'!P62))),
   IFERROR(INDEX('brukerregistrering-støtteark'!$N$5:$N$20,
            MATCH('04 Brukerregistrering'!L62, 'brukerregistrering-støtteark'!$M$5:$M$20, 0))*IF('04 Brukerregistrering'!P62="2", 1, VALUE('04 Brukerregistrering'!P62)),
   ""),
"")</f>
        <v/>
      </c>
      <c r="G61" s="186" t="str">
        <f ca="1">IF(AND(NOT(ISBLANK('04 Brukerregistrering'!M62)), NOT(ISBLANK('04 Brukerregistrering'!P62))),
   IFERROR(INDEX('brukerregistrering-støtteark'!$N$5:$N$20,
            MATCH('04 Brukerregistrering'!M62, 'brukerregistrering-støtteark'!$M$5:$M$20, 0))*IF('04 Brukerregistrering'!P62="2", 1, VALUE('04 Brukerregistrering'!P62)),
   ""),
"")</f>
        <v/>
      </c>
      <c r="H61" s="186" t="str">
        <f ca="1">IF(AND(NOT(ISBLANK('04 Brukerregistrering'!N62)), NOT(ISBLANK('04 Brukerregistrering'!P62))),
   IFERROR(INDEX('brukerregistrering-støtteark'!$N$5:$N$20,
            MATCH('04 Brukerregistrering'!N62, 'brukerregistrering-støtteark'!$M$5:$M$20, 0))*IF('04 Brukerregistrering'!P62="2", 1, VALUE('04 Brukerregistrering'!P62)),
   ""),
"")</f>
        <v/>
      </c>
      <c r="I61" s="187">
        <f t="shared" ca="1" si="1"/>
        <v>0</v>
      </c>
      <c r="J61" s="187">
        <f t="shared" ca="1" si="0"/>
        <v>0</v>
      </c>
    </row>
    <row r="62" spans="2:10" ht="15">
      <c r="B62" s="183">
        <f>'04 Brukerregistrering'!C63</f>
        <v>0</v>
      </c>
      <c r="C62" s="184">
        <f>'04 Brukerregistrering'!I63</f>
        <v>0</v>
      </c>
      <c r="D62" s="185" t="str">
        <f ca="1">IF(AND(NOT(ISBLANK('04 Brukerregistrering'!J63)), NOT(ISBLANK('04 Brukerregistrering'!P63))),
   IFERROR(INDEX('brukerregistrering-støtteark'!$N$5:$N$20,
            MATCH('04 Brukerregistrering'!J63, 'brukerregistrering-støtteark'!$M$5:$M$20, 0))*IF('04 Brukerregistrering'!P63="2", 1, VALUE('04 Brukerregistrering'!P63)),
   ""),
"")</f>
        <v/>
      </c>
      <c r="E62" s="186" t="str">
        <f ca="1">IF(AND(NOT(ISBLANK('04 Brukerregistrering'!K63)), NOT(ISBLANK('04 Brukerregistrering'!P63))),
   IFERROR(INDEX('brukerregistrering-støtteark'!$N$5:$N$20,
            MATCH('04 Brukerregistrering'!K63, 'brukerregistrering-støtteark'!$M$5:$M$20, 0))*IF('04 Brukerregistrering'!P63="2", 1, VALUE('04 Brukerregistrering'!P63)),
   ""),
"")</f>
        <v/>
      </c>
      <c r="F62" s="186" t="str">
        <f ca="1">IF(AND(NOT(ISBLANK('04 Brukerregistrering'!L63)), NOT(ISBLANK('04 Brukerregistrering'!P63))),
   IFERROR(INDEX('brukerregistrering-støtteark'!$N$5:$N$20,
            MATCH('04 Brukerregistrering'!L63, 'brukerregistrering-støtteark'!$M$5:$M$20, 0))*IF('04 Brukerregistrering'!P63="2", 1, VALUE('04 Brukerregistrering'!P63)),
   ""),
"")</f>
        <v/>
      </c>
      <c r="G62" s="186" t="str">
        <f ca="1">IF(AND(NOT(ISBLANK('04 Brukerregistrering'!M63)), NOT(ISBLANK('04 Brukerregistrering'!P63))),
   IFERROR(INDEX('brukerregistrering-støtteark'!$N$5:$N$20,
            MATCH('04 Brukerregistrering'!M63, 'brukerregistrering-støtteark'!$M$5:$M$20, 0))*IF('04 Brukerregistrering'!P63="2", 1, VALUE('04 Brukerregistrering'!P63)),
   ""),
"")</f>
        <v/>
      </c>
      <c r="H62" s="186" t="str">
        <f ca="1">IF(AND(NOT(ISBLANK('04 Brukerregistrering'!N63)), NOT(ISBLANK('04 Brukerregistrering'!P63))),
   IFERROR(INDEX('brukerregistrering-støtteark'!$N$5:$N$20,
            MATCH('04 Brukerregistrering'!N63, 'brukerregistrering-støtteark'!$M$5:$M$20, 0))*IF('04 Brukerregistrering'!P63="2", 1, VALUE('04 Brukerregistrering'!P63)),
   ""),
"")</f>
        <v/>
      </c>
      <c r="I62" s="187">
        <f t="shared" ca="1" si="1"/>
        <v>0</v>
      </c>
      <c r="J62" s="187">
        <f t="shared" ca="1" si="0"/>
        <v>0</v>
      </c>
    </row>
    <row r="63" spans="2:10" ht="15">
      <c r="B63" s="183">
        <f>'04 Brukerregistrering'!C64</f>
        <v>0</v>
      </c>
      <c r="C63" s="184">
        <f>'04 Brukerregistrering'!I64</f>
        <v>0</v>
      </c>
      <c r="D63" s="185" t="str">
        <f ca="1">IF(AND(NOT(ISBLANK('04 Brukerregistrering'!J64)), NOT(ISBLANK('04 Brukerregistrering'!P64))),
   IFERROR(INDEX('brukerregistrering-støtteark'!$N$5:$N$20,
            MATCH('04 Brukerregistrering'!J64, 'brukerregistrering-støtteark'!$M$5:$M$20, 0))*IF('04 Brukerregistrering'!P64="2", 1, VALUE('04 Brukerregistrering'!P64)),
   ""),
"")</f>
        <v/>
      </c>
      <c r="E63" s="186" t="str">
        <f ca="1">IF(AND(NOT(ISBLANK('04 Brukerregistrering'!K64)), NOT(ISBLANK('04 Brukerregistrering'!P64))),
   IFERROR(INDEX('brukerregistrering-støtteark'!$N$5:$N$20,
            MATCH('04 Brukerregistrering'!K64, 'brukerregistrering-støtteark'!$M$5:$M$20, 0))*IF('04 Brukerregistrering'!P64="2", 1, VALUE('04 Brukerregistrering'!P64)),
   ""),
"")</f>
        <v/>
      </c>
      <c r="F63" s="186" t="str">
        <f ca="1">IF(AND(NOT(ISBLANK('04 Brukerregistrering'!L64)), NOT(ISBLANK('04 Brukerregistrering'!P64))),
   IFERROR(INDEX('brukerregistrering-støtteark'!$N$5:$N$20,
            MATCH('04 Brukerregistrering'!L64, 'brukerregistrering-støtteark'!$M$5:$M$20, 0))*IF('04 Brukerregistrering'!P64="2", 1, VALUE('04 Brukerregistrering'!P64)),
   ""),
"")</f>
        <v/>
      </c>
      <c r="G63" s="186" t="str">
        <f ca="1">IF(AND(NOT(ISBLANK('04 Brukerregistrering'!M64)), NOT(ISBLANK('04 Brukerregistrering'!P64))),
   IFERROR(INDEX('brukerregistrering-støtteark'!$N$5:$N$20,
            MATCH('04 Brukerregistrering'!M64, 'brukerregistrering-støtteark'!$M$5:$M$20, 0))*IF('04 Brukerregistrering'!P64="2", 1, VALUE('04 Brukerregistrering'!P64)),
   ""),
"")</f>
        <v/>
      </c>
      <c r="H63" s="186" t="str">
        <f ca="1">IF(AND(NOT(ISBLANK('04 Brukerregistrering'!N64)), NOT(ISBLANK('04 Brukerregistrering'!P64))),
   IFERROR(INDEX('brukerregistrering-støtteark'!$N$5:$N$20,
            MATCH('04 Brukerregistrering'!N64, 'brukerregistrering-støtteark'!$M$5:$M$20, 0))*IF('04 Brukerregistrering'!P64="2", 1, VALUE('04 Brukerregistrering'!P64)),
   ""),
"")</f>
        <v/>
      </c>
      <c r="I63" s="187">
        <f t="shared" ca="1" si="1"/>
        <v>0</v>
      </c>
      <c r="J63" s="187">
        <f t="shared" ca="1" si="0"/>
        <v>0</v>
      </c>
    </row>
    <row r="64" spans="2:10" ht="15">
      <c r="B64" s="183">
        <f>'04 Brukerregistrering'!C65</f>
        <v>0</v>
      </c>
      <c r="C64" s="184">
        <f>'04 Brukerregistrering'!I65</f>
        <v>0</v>
      </c>
      <c r="D64" s="185" t="str">
        <f ca="1">IF(AND(NOT(ISBLANK('04 Brukerregistrering'!J65)), NOT(ISBLANK('04 Brukerregistrering'!P65))),
   IFERROR(INDEX('brukerregistrering-støtteark'!$N$5:$N$20,
            MATCH('04 Brukerregistrering'!J65, 'brukerregistrering-støtteark'!$M$5:$M$20, 0))*IF('04 Brukerregistrering'!P65="2", 1, VALUE('04 Brukerregistrering'!P65)),
   ""),
"")</f>
        <v/>
      </c>
      <c r="E64" s="186" t="str">
        <f ca="1">IF(AND(NOT(ISBLANK('04 Brukerregistrering'!K65)), NOT(ISBLANK('04 Brukerregistrering'!P65))),
   IFERROR(INDEX('brukerregistrering-støtteark'!$N$5:$N$20,
            MATCH('04 Brukerregistrering'!K65, 'brukerregistrering-støtteark'!$M$5:$M$20, 0))*IF('04 Brukerregistrering'!P65="2", 1, VALUE('04 Brukerregistrering'!P65)),
   ""),
"")</f>
        <v/>
      </c>
      <c r="F64" s="186" t="str">
        <f ca="1">IF(AND(NOT(ISBLANK('04 Brukerregistrering'!L65)), NOT(ISBLANK('04 Brukerregistrering'!P65))),
   IFERROR(INDEX('brukerregistrering-støtteark'!$N$5:$N$20,
            MATCH('04 Brukerregistrering'!L65, 'brukerregistrering-støtteark'!$M$5:$M$20, 0))*IF('04 Brukerregistrering'!P65="2", 1, VALUE('04 Brukerregistrering'!P65)),
   ""),
"")</f>
        <v/>
      </c>
      <c r="G64" s="186" t="str">
        <f ca="1">IF(AND(NOT(ISBLANK('04 Brukerregistrering'!M65)), NOT(ISBLANK('04 Brukerregistrering'!P65))),
   IFERROR(INDEX('brukerregistrering-støtteark'!$N$5:$N$20,
            MATCH('04 Brukerregistrering'!M65, 'brukerregistrering-støtteark'!$M$5:$M$20, 0))*IF('04 Brukerregistrering'!P65="2", 1, VALUE('04 Brukerregistrering'!P65)),
   ""),
"")</f>
        <v/>
      </c>
      <c r="H64" s="186" t="str">
        <f ca="1">IF(AND(NOT(ISBLANK('04 Brukerregistrering'!N65)), NOT(ISBLANK('04 Brukerregistrering'!P65))),
   IFERROR(INDEX('brukerregistrering-støtteark'!$N$5:$N$20,
            MATCH('04 Brukerregistrering'!N65, 'brukerregistrering-støtteark'!$M$5:$M$20, 0))*IF('04 Brukerregistrering'!P65="2", 1, VALUE('04 Brukerregistrering'!P65)),
   ""),
"")</f>
        <v/>
      </c>
      <c r="I64" s="187">
        <f t="shared" ca="1" si="1"/>
        <v>0</v>
      </c>
      <c r="J64" s="187">
        <f t="shared" ca="1" si="0"/>
        <v>0</v>
      </c>
    </row>
    <row r="65" spans="2:10" ht="15">
      <c r="B65" s="183">
        <f>'04 Brukerregistrering'!C66</f>
        <v>0</v>
      </c>
      <c r="C65" s="184">
        <f>'04 Brukerregistrering'!I66</f>
        <v>0</v>
      </c>
      <c r="D65" s="185" t="str">
        <f ca="1">IF(AND(NOT(ISBLANK('04 Brukerregistrering'!J66)), NOT(ISBLANK('04 Brukerregistrering'!P66))),
   IFERROR(INDEX('brukerregistrering-støtteark'!$N$5:$N$20,
            MATCH('04 Brukerregistrering'!J66, 'brukerregistrering-støtteark'!$M$5:$M$20, 0))*IF('04 Brukerregistrering'!P66="2", 1, VALUE('04 Brukerregistrering'!P66)),
   ""),
"")</f>
        <v/>
      </c>
      <c r="E65" s="186" t="str">
        <f ca="1">IF(AND(NOT(ISBLANK('04 Brukerregistrering'!K66)), NOT(ISBLANK('04 Brukerregistrering'!P66))),
   IFERROR(INDEX('brukerregistrering-støtteark'!$N$5:$N$20,
            MATCH('04 Brukerregistrering'!K66, 'brukerregistrering-støtteark'!$M$5:$M$20, 0))*IF('04 Brukerregistrering'!P66="2", 1, VALUE('04 Brukerregistrering'!P66)),
   ""),
"")</f>
        <v/>
      </c>
      <c r="F65" s="186" t="str">
        <f ca="1">IF(AND(NOT(ISBLANK('04 Brukerregistrering'!L66)), NOT(ISBLANK('04 Brukerregistrering'!P66))),
   IFERROR(INDEX('brukerregistrering-støtteark'!$N$5:$N$20,
            MATCH('04 Brukerregistrering'!L66, 'brukerregistrering-støtteark'!$M$5:$M$20, 0))*IF('04 Brukerregistrering'!P66="2", 1, VALUE('04 Brukerregistrering'!P66)),
   ""),
"")</f>
        <v/>
      </c>
      <c r="G65" s="186" t="str">
        <f ca="1">IF(AND(NOT(ISBLANK('04 Brukerregistrering'!M66)), NOT(ISBLANK('04 Brukerregistrering'!P66))),
   IFERROR(INDEX('brukerregistrering-støtteark'!$N$5:$N$20,
            MATCH('04 Brukerregistrering'!M66, 'brukerregistrering-støtteark'!$M$5:$M$20, 0))*IF('04 Brukerregistrering'!P66="2", 1, VALUE('04 Brukerregistrering'!P66)),
   ""),
"")</f>
        <v/>
      </c>
      <c r="H65" s="186" t="str">
        <f ca="1">IF(AND(NOT(ISBLANK('04 Brukerregistrering'!N66)), NOT(ISBLANK('04 Brukerregistrering'!P66))),
   IFERROR(INDEX('brukerregistrering-støtteark'!$N$5:$N$20,
            MATCH('04 Brukerregistrering'!N66, 'brukerregistrering-støtteark'!$M$5:$M$20, 0))*IF('04 Brukerregistrering'!P66="2", 1, VALUE('04 Brukerregistrering'!P66)),
   ""),
"")</f>
        <v/>
      </c>
      <c r="I65" s="187">
        <f t="shared" ca="1" si="1"/>
        <v>0</v>
      </c>
      <c r="J65" s="187">
        <f t="shared" ca="1" si="0"/>
        <v>0</v>
      </c>
    </row>
    <row r="66" spans="2:10" ht="15">
      <c r="B66" s="183">
        <f>'04 Brukerregistrering'!C67</f>
        <v>0</v>
      </c>
      <c r="C66" s="184">
        <f>'04 Brukerregistrering'!I67</f>
        <v>0</v>
      </c>
      <c r="D66" s="185" t="str">
        <f ca="1">IF(AND(NOT(ISBLANK('04 Brukerregistrering'!J67)), NOT(ISBLANK('04 Brukerregistrering'!P67))),
   IFERROR(INDEX('brukerregistrering-støtteark'!$N$5:$N$20,
            MATCH('04 Brukerregistrering'!J67, 'brukerregistrering-støtteark'!$M$5:$M$20, 0))*IF('04 Brukerregistrering'!P67="2", 1, VALUE('04 Brukerregistrering'!P67)),
   ""),
"")</f>
        <v/>
      </c>
      <c r="E66" s="186" t="str">
        <f ca="1">IF(AND(NOT(ISBLANK('04 Brukerregistrering'!K67)), NOT(ISBLANK('04 Brukerregistrering'!P67))),
   IFERROR(INDEX('brukerregistrering-støtteark'!$N$5:$N$20,
            MATCH('04 Brukerregistrering'!K67, 'brukerregistrering-støtteark'!$M$5:$M$20, 0))*IF('04 Brukerregistrering'!P67="2", 1, VALUE('04 Brukerregistrering'!P67)),
   ""),
"")</f>
        <v/>
      </c>
      <c r="F66" s="186" t="str">
        <f ca="1">IF(AND(NOT(ISBLANK('04 Brukerregistrering'!L67)), NOT(ISBLANK('04 Brukerregistrering'!P67))),
   IFERROR(INDEX('brukerregistrering-støtteark'!$N$5:$N$20,
            MATCH('04 Brukerregistrering'!L67, 'brukerregistrering-støtteark'!$M$5:$M$20, 0))*IF('04 Brukerregistrering'!P67="2", 1, VALUE('04 Brukerregistrering'!P67)),
   ""),
"")</f>
        <v/>
      </c>
      <c r="G66" s="186" t="str">
        <f ca="1">IF(AND(NOT(ISBLANK('04 Brukerregistrering'!M67)), NOT(ISBLANK('04 Brukerregistrering'!P67))),
   IFERROR(INDEX('brukerregistrering-støtteark'!$N$5:$N$20,
            MATCH('04 Brukerregistrering'!M67, 'brukerregistrering-støtteark'!$M$5:$M$20, 0))*IF('04 Brukerregistrering'!P67="2", 1, VALUE('04 Brukerregistrering'!P67)),
   ""),
"")</f>
        <v/>
      </c>
      <c r="H66" s="186" t="str">
        <f ca="1">IF(AND(NOT(ISBLANK('04 Brukerregistrering'!N67)), NOT(ISBLANK('04 Brukerregistrering'!P67))),
   IFERROR(INDEX('brukerregistrering-støtteark'!$N$5:$N$20,
            MATCH('04 Brukerregistrering'!N67, 'brukerregistrering-støtteark'!$M$5:$M$20, 0))*IF('04 Brukerregistrering'!P67="2", 1, VALUE('04 Brukerregistrering'!P67)),
   ""),
"")</f>
        <v/>
      </c>
      <c r="I66" s="187">
        <f t="shared" ca="1" si="1"/>
        <v>0</v>
      </c>
      <c r="J66" s="187">
        <f t="shared" ca="1" si="0"/>
        <v>0</v>
      </c>
    </row>
    <row r="67" spans="2:10" ht="15">
      <c r="B67" s="183">
        <f>'04 Brukerregistrering'!C68</f>
        <v>0</v>
      </c>
      <c r="C67" s="184">
        <f>'04 Brukerregistrering'!I68</f>
        <v>0</v>
      </c>
      <c r="D67" s="185" t="str">
        <f ca="1">IF(AND(NOT(ISBLANK('04 Brukerregistrering'!J68)), NOT(ISBLANK('04 Brukerregistrering'!P68))),
   IFERROR(INDEX('brukerregistrering-støtteark'!$N$5:$N$20,
            MATCH('04 Brukerregistrering'!J68, 'brukerregistrering-støtteark'!$M$5:$M$20, 0))*IF('04 Brukerregistrering'!P68="2", 1, VALUE('04 Brukerregistrering'!P68)),
   ""),
"")</f>
        <v/>
      </c>
      <c r="E67" s="186" t="str">
        <f ca="1">IF(AND(NOT(ISBLANK('04 Brukerregistrering'!K68)), NOT(ISBLANK('04 Brukerregistrering'!P68))),
   IFERROR(INDEX('brukerregistrering-støtteark'!$N$5:$N$20,
            MATCH('04 Brukerregistrering'!K68, 'brukerregistrering-støtteark'!$M$5:$M$20, 0))*IF('04 Brukerregistrering'!P68="2", 1, VALUE('04 Brukerregistrering'!P68)),
   ""),
"")</f>
        <v/>
      </c>
      <c r="F67" s="186" t="str">
        <f ca="1">IF(AND(NOT(ISBLANK('04 Brukerregistrering'!L68)), NOT(ISBLANK('04 Brukerregistrering'!P68))),
   IFERROR(INDEX('brukerregistrering-støtteark'!$N$5:$N$20,
            MATCH('04 Brukerregistrering'!L68, 'brukerregistrering-støtteark'!$M$5:$M$20, 0))*IF('04 Brukerregistrering'!P68="2", 1, VALUE('04 Brukerregistrering'!P68)),
   ""),
"")</f>
        <v/>
      </c>
      <c r="G67" s="186" t="str">
        <f ca="1">IF(AND(NOT(ISBLANK('04 Brukerregistrering'!M68)), NOT(ISBLANK('04 Brukerregistrering'!P68))),
   IFERROR(INDEX('brukerregistrering-støtteark'!$N$5:$N$20,
            MATCH('04 Brukerregistrering'!M68, 'brukerregistrering-støtteark'!$M$5:$M$20, 0))*IF('04 Brukerregistrering'!P68="2", 1, VALUE('04 Brukerregistrering'!P68)),
   ""),
"")</f>
        <v/>
      </c>
      <c r="H67" s="186" t="str">
        <f ca="1">IF(AND(NOT(ISBLANK('04 Brukerregistrering'!N68)), NOT(ISBLANK('04 Brukerregistrering'!P68))),
   IFERROR(INDEX('brukerregistrering-støtteark'!$N$5:$N$20,
            MATCH('04 Brukerregistrering'!N68, 'brukerregistrering-støtteark'!$M$5:$M$20, 0))*IF('04 Brukerregistrering'!P68="2", 1, VALUE('04 Brukerregistrering'!P68)),
   ""),
"")</f>
        <v/>
      </c>
      <c r="I67" s="187">
        <f t="shared" ca="1" si="1"/>
        <v>0</v>
      </c>
      <c r="J67" s="187">
        <f t="shared" ca="1" si="0"/>
        <v>0</v>
      </c>
    </row>
    <row r="68" spans="2:10" ht="15">
      <c r="B68" s="183">
        <f>'04 Brukerregistrering'!C69</f>
        <v>0</v>
      </c>
      <c r="C68" s="184">
        <f>'04 Brukerregistrering'!I69</f>
        <v>0</v>
      </c>
      <c r="D68" s="185" t="str">
        <f ca="1">IF(AND(NOT(ISBLANK('04 Brukerregistrering'!J69)), NOT(ISBLANK('04 Brukerregistrering'!P69))),
   IFERROR(INDEX('brukerregistrering-støtteark'!$N$5:$N$20,
            MATCH('04 Brukerregistrering'!J69, 'brukerregistrering-støtteark'!$M$5:$M$20, 0))*IF('04 Brukerregistrering'!P69="2", 1, VALUE('04 Brukerregistrering'!P69)),
   ""),
"")</f>
        <v/>
      </c>
      <c r="E68" s="186" t="str">
        <f ca="1">IF(AND(NOT(ISBLANK('04 Brukerregistrering'!K69)), NOT(ISBLANK('04 Brukerregistrering'!P69))),
   IFERROR(INDEX('brukerregistrering-støtteark'!$N$5:$N$20,
            MATCH('04 Brukerregistrering'!K69, 'brukerregistrering-støtteark'!$M$5:$M$20, 0))*IF('04 Brukerregistrering'!P69="2", 1, VALUE('04 Brukerregistrering'!P69)),
   ""),
"")</f>
        <v/>
      </c>
      <c r="F68" s="186" t="str">
        <f ca="1">IF(AND(NOT(ISBLANK('04 Brukerregistrering'!L69)), NOT(ISBLANK('04 Brukerregistrering'!P69))),
   IFERROR(INDEX('brukerregistrering-støtteark'!$N$5:$N$20,
            MATCH('04 Brukerregistrering'!L69, 'brukerregistrering-støtteark'!$M$5:$M$20, 0))*IF('04 Brukerregistrering'!P69="2", 1, VALUE('04 Brukerregistrering'!P69)),
   ""),
"")</f>
        <v/>
      </c>
      <c r="G68" s="186" t="str">
        <f ca="1">IF(AND(NOT(ISBLANK('04 Brukerregistrering'!M69)), NOT(ISBLANK('04 Brukerregistrering'!P69))),
   IFERROR(INDEX('brukerregistrering-støtteark'!$N$5:$N$20,
            MATCH('04 Brukerregistrering'!M69, 'brukerregistrering-støtteark'!$M$5:$M$20, 0))*IF('04 Brukerregistrering'!P69="2", 1, VALUE('04 Brukerregistrering'!P69)),
   ""),
"")</f>
        <v/>
      </c>
      <c r="H68" s="186" t="str">
        <f ca="1">IF(AND(NOT(ISBLANK('04 Brukerregistrering'!N69)), NOT(ISBLANK('04 Brukerregistrering'!P69))),
   IFERROR(INDEX('brukerregistrering-støtteark'!$N$5:$N$20,
            MATCH('04 Brukerregistrering'!N69, 'brukerregistrering-støtteark'!$M$5:$M$20, 0))*IF('04 Brukerregistrering'!P69="2", 1, VALUE('04 Brukerregistrering'!P69)),
   ""),
"")</f>
        <v/>
      </c>
      <c r="I68" s="187">
        <f t="shared" ca="1" si="1"/>
        <v>0</v>
      </c>
      <c r="J68" s="187">
        <f t="shared" ca="1" si="0"/>
        <v>0</v>
      </c>
    </row>
    <row r="69" spans="2:10" ht="15">
      <c r="B69" s="183">
        <f>'04 Brukerregistrering'!C70</f>
        <v>0</v>
      </c>
      <c r="C69" s="184">
        <f>'04 Brukerregistrering'!I70</f>
        <v>0</v>
      </c>
      <c r="D69" s="185" t="str">
        <f ca="1">IF(AND(NOT(ISBLANK('04 Brukerregistrering'!J70)), NOT(ISBLANK('04 Brukerregistrering'!P70))),
   IFERROR(INDEX('brukerregistrering-støtteark'!$N$5:$N$20,
            MATCH('04 Brukerregistrering'!J70, 'brukerregistrering-støtteark'!$M$5:$M$20, 0))*IF('04 Brukerregistrering'!P70="2", 1, VALUE('04 Brukerregistrering'!P70)),
   ""),
"")</f>
        <v/>
      </c>
      <c r="E69" s="186" t="str">
        <f ca="1">IF(AND(NOT(ISBLANK('04 Brukerregistrering'!K70)), NOT(ISBLANK('04 Brukerregistrering'!P70))),
   IFERROR(INDEX('brukerregistrering-støtteark'!$N$5:$N$20,
            MATCH('04 Brukerregistrering'!K70, 'brukerregistrering-støtteark'!$M$5:$M$20, 0))*IF('04 Brukerregistrering'!P70="2", 1, VALUE('04 Brukerregistrering'!P70)),
   ""),
"")</f>
        <v/>
      </c>
      <c r="F69" s="186" t="str">
        <f ca="1">IF(AND(NOT(ISBLANK('04 Brukerregistrering'!L70)), NOT(ISBLANK('04 Brukerregistrering'!P70))),
   IFERROR(INDEX('brukerregistrering-støtteark'!$N$5:$N$20,
            MATCH('04 Brukerregistrering'!L70, 'brukerregistrering-støtteark'!$M$5:$M$20, 0))*IF('04 Brukerregistrering'!P70="2", 1, VALUE('04 Brukerregistrering'!P70)),
   ""),
"")</f>
        <v/>
      </c>
      <c r="G69" s="186" t="str">
        <f ca="1">IF(AND(NOT(ISBLANK('04 Brukerregistrering'!M70)), NOT(ISBLANK('04 Brukerregistrering'!P70))),
   IFERROR(INDEX('brukerregistrering-støtteark'!$N$5:$N$20,
            MATCH('04 Brukerregistrering'!M70, 'brukerregistrering-støtteark'!$M$5:$M$20, 0))*IF('04 Brukerregistrering'!P70="2", 1, VALUE('04 Brukerregistrering'!P70)),
   ""),
"")</f>
        <v/>
      </c>
      <c r="H69" s="186" t="str">
        <f ca="1">IF(AND(NOT(ISBLANK('04 Brukerregistrering'!N70)), NOT(ISBLANK('04 Brukerregistrering'!P70))),
   IFERROR(INDEX('brukerregistrering-støtteark'!$N$5:$N$20,
            MATCH('04 Brukerregistrering'!N70, 'brukerregistrering-støtteark'!$M$5:$M$20, 0))*IF('04 Brukerregistrering'!P70="2", 1, VALUE('04 Brukerregistrering'!P70)),
   ""),
"")</f>
        <v/>
      </c>
      <c r="I69" s="187">
        <f t="shared" ca="1" si="1"/>
        <v>0</v>
      </c>
      <c r="J69" s="187">
        <f t="shared" ca="1" si="0"/>
        <v>0</v>
      </c>
    </row>
    <row r="70" spans="2:10" ht="15">
      <c r="B70" s="183">
        <f>'04 Brukerregistrering'!C71</f>
        <v>0</v>
      </c>
      <c r="C70" s="184">
        <f>'04 Brukerregistrering'!I71</f>
        <v>0</v>
      </c>
      <c r="D70" s="185" t="str">
        <f ca="1">IF(AND(NOT(ISBLANK('04 Brukerregistrering'!J71)), NOT(ISBLANK('04 Brukerregistrering'!P71))),
   IFERROR(INDEX('brukerregistrering-støtteark'!$N$5:$N$20,
            MATCH('04 Brukerregistrering'!J71, 'brukerregistrering-støtteark'!$M$5:$M$20, 0))*IF('04 Brukerregistrering'!P71="2", 1, VALUE('04 Brukerregistrering'!P71)),
   ""),
"")</f>
        <v/>
      </c>
      <c r="E70" s="186" t="str">
        <f ca="1">IF(AND(NOT(ISBLANK('04 Brukerregistrering'!K71)), NOT(ISBLANK('04 Brukerregistrering'!P71))),
   IFERROR(INDEX('brukerregistrering-støtteark'!$N$5:$N$20,
            MATCH('04 Brukerregistrering'!K71, 'brukerregistrering-støtteark'!$M$5:$M$20, 0))*IF('04 Brukerregistrering'!P71="2", 1, VALUE('04 Brukerregistrering'!P71)),
   ""),
"")</f>
        <v/>
      </c>
      <c r="F70" s="186" t="str">
        <f ca="1">IF(AND(NOT(ISBLANK('04 Brukerregistrering'!L71)), NOT(ISBLANK('04 Brukerregistrering'!P71))),
   IFERROR(INDEX('brukerregistrering-støtteark'!$N$5:$N$20,
            MATCH('04 Brukerregistrering'!L71, 'brukerregistrering-støtteark'!$M$5:$M$20, 0))*IF('04 Brukerregistrering'!P71="2", 1, VALUE('04 Brukerregistrering'!P71)),
   ""),
"")</f>
        <v/>
      </c>
      <c r="G70" s="186" t="str">
        <f ca="1">IF(AND(NOT(ISBLANK('04 Brukerregistrering'!M71)), NOT(ISBLANK('04 Brukerregistrering'!P71))),
   IFERROR(INDEX('brukerregistrering-støtteark'!$N$5:$N$20,
            MATCH('04 Brukerregistrering'!M71, 'brukerregistrering-støtteark'!$M$5:$M$20, 0))*IF('04 Brukerregistrering'!P71="2", 1, VALUE('04 Brukerregistrering'!P71)),
   ""),
"")</f>
        <v/>
      </c>
      <c r="H70" s="186" t="str">
        <f ca="1">IF(AND(NOT(ISBLANK('04 Brukerregistrering'!N71)), NOT(ISBLANK('04 Brukerregistrering'!P71))),
   IFERROR(INDEX('brukerregistrering-støtteark'!$N$5:$N$20,
            MATCH('04 Brukerregistrering'!N71, 'brukerregistrering-støtteark'!$M$5:$M$20, 0))*IF('04 Brukerregistrering'!P71="2", 1, VALUE('04 Brukerregistrering'!P71)),
   ""),
"")</f>
        <v/>
      </c>
      <c r="I70" s="187">
        <f t="shared" ca="1" si="1"/>
        <v>0</v>
      </c>
      <c r="J70" s="187">
        <f t="shared" ca="1" si="0"/>
        <v>0</v>
      </c>
    </row>
    <row r="71" spans="2:10" ht="15">
      <c r="B71" s="183">
        <f>'04 Brukerregistrering'!C72</f>
        <v>0</v>
      </c>
      <c r="C71" s="184">
        <f>'04 Brukerregistrering'!I72</f>
        <v>0</v>
      </c>
      <c r="D71" s="185" t="str">
        <f ca="1">IF(AND(NOT(ISBLANK('04 Brukerregistrering'!J72)), NOT(ISBLANK('04 Brukerregistrering'!P72))),
   IFERROR(INDEX('brukerregistrering-støtteark'!$N$5:$N$20,
            MATCH('04 Brukerregistrering'!J72, 'brukerregistrering-støtteark'!$M$5:$M$20, 0))*IF('04 Brukerregistrering'!P72="2", 1, VALUE('04 Brukerregistrering'!P72)),
   ""),
"")</f>
        <v/>
      </c>
      <c r="E71" s="186" t="str">
        <f ca="1">IF(AND(NOT(ISBLANK('04 Brukerregistrering'!K72)), NOT(ISBLANK('04 Brukerregistrering'!P72))),
   IFERROR(INDEX('brukerregistrering-støtteark'!$N$5:$N$20,
            MATCH('04 Brukerregistrering'!K72, 'brukerregistrering-støtteark'!$M$5:$M$20, 0))*IF('04 Brukerregistrering'!P72="2", 1, VALUE('04 Brukerregistrering'!P72)),
   ""),
"")</f>
        <v/>
      </c>
      <c r="F71" s="186" t="str">
        <f ca="1">IF(AND(NOT(ISBLANK('04 Brukerregistrering'!L72)), NOT(ISBLANK('04 Brukerregistrering'!P72))),
   IFERROR(INDEX('brukerregistrering-støtteark'!$N$5:$N$20,
            MATCH('04 Brukerregistrering'!L72, 'brukerregistrering-støtteark'!$M$5:$M$20, 0))*IF('04 Brukerregistrering'!P72="2", 1, VALUE('04 Brukerregistrering'!P72)),
   ""),
"")</f>
        <v/>
      </c>
      <c r="G71" s="186" t="str">
        <f ca="1">IF(AND(NOT(ISBLANK('04 Brukerregistrering'!M72)), NOT(ISBLANK('04 Brukerregistrering'!P72))),
   IFERROR(INDEX('brukerregistrering-støtteark'!$N$5:$N$20,
            MATCH('04 Brukerregistrering'!M72, 'brukerregistrering-støtteark'!$M$5:$M$20, 0))*IF('04 Brukerregistrering'!P72="2", 1, VALUE('04 Brukerregistrering'!P72)),
   ""),
"")</f>
        <v/>
      </c>
      <c r="H71" s="186" t="str">
        <f ca="1">IF(AND(NOT(ISBLANK('04 Brukerregistrering'!N72)), NOT(ISBLANK('04 Brukerregistrering'!P72))),
   IFERROR(INDEX('brukerregistrering-støtteark'!$N$5:$N$20,
            MATCH('04 Brukerregistrering'!N72, 'brukerregistrering-støtteark'!$M$5:$M$20, 0))*IF('04 Brukerregistrering'!P72="2", 1, VALUE('04 Brukerregistrering'!P72)),
   ""),
"")</f>
        <v/>
      </c>
      <c r="I71" s="187">
        <f t="shared" ca="1" si="1"/>
        <v>0</v>
      </c>
      <c r="J71" s="187">
        <f t="shared" ca="1" si="0"/>
        <v>0</v>
      </c>
    </row>
    <row r="72" spans="2:10" ht="15">
      <c r="B72" s="183">
        <f>'04 Brukerregistrering'!C73</f>
        <v>0</v>
      </c>
      <c r="C72" s="184">
        <f>'04 Brukerregistrering'!I73</f>
        <v>0</v>
      </c>
      <c r="D72" s="185" t="str">
        <f ca="1">IF(AND(NOT(ISBLANK('04 Brukerregistrering'!J73)), NOT(ISBLANK('04 Brukerregistrering'!P73))),
   IFERROR(INDEX('brukerregistrering-støtteark'!$N$5:$N$20,
            MATCH('04 Brukerregistrering'!J73, 'brukerregistrering-støtteark'!$M$5:$M$20, 0))*IF('04 Brukerregistrering'!P73="2", 1, VALUE('04 Brukerregistrering'!P73)),
   ""),
"")</f>
        <v/>
      </c>
      <c r="E72" s="186" t="str">
        <f ca="1">IF(AND(NOT(ISBLANK('04 Brukerregistrering'!K73)), NOT(ISBLANK('04 Brukerregistrering'!P73))),
   IFERROR(INDEX('brukerregistrering-støtteark'!$N$5:$N$20,
            MATCH('04 Brukerregistrering'!K73, 'brukerregistrering-støtteark'!$M$5:$M$20, 0))*IF('04 Brukerregistrering'!P73="2", 1, VALUE('04 Brukerregistrering'!P73)),
   ""),
"")</f>
        <v/>
      </c>
      <c r="F72" s="186" t="str">
        <f ca="1">IF(AND(NOT(ISBLANK('04 Brukerregistrering'!L73)), NOT(ISBLANK('04 Brukerregistrering'!P73))),
   IFERROR(INDEX('brukerregistrering-støtteark'!$N$5:$N$20,
            MATCH('04 Brukerregistrering'!L73, 'brukerregistrering-støtteark'!$M$5:$M$20, 0))*IF('04 Brukerregistrering'!P73="2", 1, VALUE('04 Brukerregistrering'!P73)),
   ""),
"")</f>
        <v/>
      </c>
      <c r="G72" s="186" t="str">
        <f ca="1">IF(AND(NOT(ISBLANK('04 Brukerregistrering'!M73)), NOT(ISBLANK('04 Brukerregistrering'!P73))),
   IFERROR(INDEX('brukerregistrering-støtteark'!$N$5:$N$20,
            MATCH('04 Brukerregistrering'!M73, 'brukerregistrering-støtteark'!$M$5:$M$20, 0))*IF('04 Brukerregistrering'!P73="2", 1, VALUE('04 Brukerregistrering'!P73)),
   ""),
"")</f>
        <v/>
      </c>
      <c r="H72" s="186" t="str">
        <f ca="1">IF(AND(NOT(ISBLANK('04 Brukerregistrering'!N73)), NOT(ISBLANK('04 Brukerregistrering'!P73))),
   IFERROR(INDEX('brukerregistrering-støtteark'!$N$5:$N$20,
            MATCH('04 Brukerregistrering'!N73, 'brukerregistrering-støtteark'!$M$5:$M$20, 0))*IF('04 Brukerregistrering'!P73="2", 1, VALUE('04 Brukerregistrering'!P73)),
   ""),
"")</f>
        <v/>
      </c>
      <c r="I72" s="187">
        <f t="shared" ca="1" si="1"/>
        <v>0</v>
      </c>
      <c r="J72" s="187">
        <f t="shared" ca="1" si="0"/>
        <v>0</v>
      </c>
    </row>
    <row r="73" spans="2:10" ht="15">
      <c r="B73" s="183">
        <f>'04 Brukerregistrering'!C74</f>
        <v>0</v>
      </c>
      <c r="C73" s="184">
        <f>'04 Brukerregistrering'!I74</f>
        <v>0</v>
      </c>
      <c r="D73" s="185" t="str">
        <f ca="1">IF(AND(NOT(ISBLANK('04 Brukerregistrering'!J74)), NOT(ISBLANK('04 Brukerregistrering'!P74))),
   IFERROR(INDEX('brukerregistrering-støtteark'!$N$5:$N$20,
            MATCH('04 Brukerregistrering'!J74, 'brukerregistrering-støtteark'!$M$5:$M$20, 0))*IF('04 Brukerregistrering'!P74="2", 1, VALUE('04 Brukerregistrering'!P74)),
   ""),
"")</f>
        <v/>
      </c>
      <c r="E73" s="186" t="str">
        <f ca="1">IF(AND(NOT(ISBLANK('04 Brukerregistrering'!K74)), NOT(ISBLANK('04 Brukerregistrering'!P74))),
   IFERROR(INDEX('brukerregistrering-støtteark'!$N$5:$N$20,
            MATCH('04 Brukerregistrering'!K74, 'brukerregistrering-støtteark'!$M$5:$M$20, 0))*IF('04 Brukerregistrering'!P74="2", 1, VALUE('04 Brukerregistrering'!P74)),
   ""),
"")</f>
        <v/>
      </c>
      <c r="F73" s="186" t="str">
        <f ca="1">IF(AND(NOT(ISBLANK('04 Brukerregistrering'!L74)), NOT(ISBLANK('04 Brukerregistrering'!P74))),
   IFERROR(INDEX('brukerregistrering-støtteark'!$N$5:$N$20,
            MATCH('04 Brukerregistrering'!L74, 'brukerregistrering-støtteark'!$M$5:$M$20, 0))*IF('04 Brukerregistrering'!P74="2", 1, VALUE('04 Brukerregistrering'!P74)),
   ""),
"")</f>
        <v/>
      </c>
      <c r="G73" s="186" t="str">
        <f ca="1">IF(AND(NOT(ISBLANK('04 Brukerregistrering'!M74)), NOT(ISBLANK('04 Brukerregistrering'!P74))),
   IFERROR(INDEX('brukerregistrering-støtteark'!$N$5:$N$20,
            MATCH('04 Brukerregistrering'!M74, 'brukerregistrering-støtteark'!$M$5:$M$20, 0))*IF('04 Brukerregistrering'!P74="2", 1, VALUE('04 Brukerregistrering'!P74)),
   ""),
"")</f>
        <v/>
      </c>
      <c r="H73" s="186" t="str">
        <f ca="1">IF(AND(NOT(ISBLANK('04 Brukerregistrering'!N74)), NOT(ISBLANK('04 Brukerregistrering'!P74))),
   IFERROR(INDEX('brukerregistrering-støtteark'!$N$5:$N$20,
            MATCH('04 Brukerregistrering'!N74, 'brukerregistrering-støtteark'!$M$5:$M$20, 0))*IF('04 Brukerregistrering'!P74="2", 1, VALUE('04 Brukerregistrering'!P74)),
   ""),
"")</f>
        <v/>
      </c>
      <c r="I73" s="187">
        <f t="shared" ref="I73:I136" ca="1" si="2">SUM(D73:H73)</f>
        <v>0</v>
      </c>
      <c r="J73" s="187">
        <f t="shared" ref="J73:J136" ca="1" si="3">I73</f>
        <v>0</v>
      </c>
    </row>
    <row r="74" spans="2:10" ht="15">
      <c r="B74" s="183">
        <f>'04 Brukerregistrering'!C75</f>
        <v>0</v>
      </c>
      <c r="C74" s="184">
        <f>'04 Brukerregistrering'!I75</f>
        <v>0</v>
      </c>
      <c r="D74" s="185" t="str">
        <f ca="1">IF(AND(NOT(ISBLANK('04 Brukerregistrering'!J75)), NOT(ISBLANK('04 Brukerregistrering'!P75))),
   IFERROR(INDEX('brukerregistrering-støtteark'!$N$5:$N$20,
            MATCH('04 Brukerregistrering'!J75, 'brukerregistrering-støtteark'!$M$5:$M$20, 0))*IF('04 Brukerregistrering'!P75="2", 1, VALUE('04 Brukerregistrering'!P75)),
   ""),
"")</f>
        <v/>
      </c>
      <c r="E74" s="186" t="str">
        <f ca="1">IF(AND(NOT(ISBLANK('04 Brukerregistrering'!K75)), NOT(ISBLANK('04 Brukerregistrering'!P75))),
   IFERROR(INDEX('brukerregistrering-støtteark'!$N$5:$N$20,
            MATCH('04 Brukerregistrering'!K75, 'brukerregistrering-støtteark'!$M$5:$M$20, 0))*IF('04 Brukerregistrering'!P75="2", 1, VALUE('04 Brukerregistrering'!P75)),
   ""),
"")</f>
        <v/>
      </c>
      <c r="F74" s="186" t="str">
        <f ca="1">IF(AND(NOT(ISBLANK('04 Brukerregistrering'!L75)), NOT(ISBLANK('04 Brukerregistrering'!P75))),
   IFERROR(INDEX('brukerregistrering-støtteark'!$N$5:$N$20,
            MATCH('04 Brukerregistrering'!L75, 'brukerregistrering-støtteark'!$M$5:$M$20, 0))*IF('04 Brukerregistrering'!P75="2", 1, VALUE('04 Brukerregistrering'!P75)),
   ""),
"")</f>
        <v/>
      </c>
      <c r="G74" s="186" t="str">
        <f ca="1">IF(AND(NOT(ISBLANK('04 Brukerregistrering'!M75)), NOT(ISBLANK('04 Brukerregistrering'!P75))),
   IFERROR(INDEX('brukerregistrering-støtteark'!$N$5:$N$20,
            MATCH('04 Brukerregistrering'!M75, 'brukerregistrering-støtteark'!$M$5:$M$20, 0))*IF('04 Brukerregistrering'!P75="2", 1, VALUE('04 Brukerregistrering'!P75)),
   ""),
"")</f>
        <v/>
      </c>
      <c r="H74" s="186" t="str">
        <f ca="1">IF(AND(NOT(ISBLANK('04 Brukerregistrering'!N75)), NOT(ISBLANK('04 Brukerregistrering'!P75))),
   IFERROR(INDEX('brukerregistrering-støtteark'!$N$5:$N$20,
            MATCH('04 Brukerregistrering'!N75, 'brukerregistrering-støtteark'!$M$5:$M$20, 0))*IF('04 Brukerregistrering'!P75="2", 1, VALUE('04 Brukerregistrering'!P75)),
   ""),
"")</f>
        <v/>
      </c>
      <c r="I74" s="187">
        <f t="shared" ca="1" si="2"/>
        <v>0</v>
      </c>
      <c r="J74" s="187">
        <f t="shared" ca="1" si="3"/>
        <v>0</v>
      </c>
    </row>
    <row r="75" spans="2:10" ht="15">
      <c r="B75" s="183">
        <f>'04 Brukerregistrering'!C76</f>
        <v>0</v>
      </c>
      <c r="C75" s="184">
        <f>'04 Brukerregistrering'!I76</f>
        <v>0</v>
      </c>
      <c r="D75" s="185" t="str">
        <f ca="1">IF(AND(NOT(ISBLANK('04 Brukerregistrering'!J76)), NOT(ISBLANK('04 Brukerregistrering'!P76))),
   IFERROR(INDEX('brukerregistrering-støtteark'!$N$5:$N$20,
            MATCH('04 Brukerregistrering'!J76, 'brukerregistrering-støtteark'!$M$5:$M$20, 0))*IF('04 Brukerregistrering'!P76="2", 1, VALUE('04 Brukerregistrering'!P76)),
   ""),
"")</f>
        <v/>
      </c>
      <c r="E75" s="186" t="str">
        <f ca="1">IF(AND(NOT(ISBLANK('04 Brukerregistrering'!K76)), NOT(ISBLANK('04 Brukerregistrering'!P76))),
   IFERROR(INDEX('brukerregistrering-støtteark'!$N$5:$N$20,
            MATCH('04 Brukerregistrering'!K76, 'brukerregistrering-støtteark'!$M$5:$M$20, 0))*IF('04 Brukerregistrering'!P76="2", 1, VALUE('04 Brukerregistrering'!P76)),
   ""),
"")</f>
        <v/>
      </c>
      <c r="F75" s="186" t="str">
        <f ca="1">IF(AND(NOT(ISBLANK('04 Brukerregistrering'!L76)), NOT(ISBLANK('04 Brukerregistrering'!P76))),
   IFERROR(INDEX('brukerregistrering-støtteark'!$N$5:$N$20,
            MATCH('04 Brukerregistrering'!L76, 'brukerregistrering-støtteark'!$M$5:$M$20, 0))*IF('04 Brukerregistrering'!P76="2", 1, VALUE('04 Brukerregistrering'!P76)),
   ""),
"")</f>
        <v/>
      </c>
      <c r="G75" s="186" t="str">
        <f ca="1">IF(AND(NOT(ISBLANK('04 Brukerregistrering'!M76)), NOT(ISBLANK('04 Brukerregistrering'!P76))),
   IFERROR(INDEX('brukerregistrering-støtteark'!$N$5:$N$20,
            MATCH('04 Brukerregistrering'!M76, 'brukerregistrering-støtteark'!$M$5:$M$20, 0))*IF('04 Brukerregistrering'!P76="2", 1, VALUE('04 Brukerregistrering'!P76)),
   ""),
"")</f>
        <v/>
      </c>
      <c r="H75" s="186" t="str">
        <f ca="1">IF(AND(NOT(ISBLANK('04 Brukerregistrering'!N76)), NOT(ISBLANK('04 Brukerregistrering'!P76))),
   IFERROR(INDEX('brukerregistrering-støtteark'!$N$5:$N$20,
            MATCH('04 Brukerregistrering'!N76, 'brukerregistrering-støtteark'!$M$5:$M$20, 0))*IF('04 Brukerregistrering'!P76="2", 1, VALUE('04 Brukerregistrering'!P76)),
   ""),
"")</f>
        <v/>
      </c>
      <c r="I75" s="187">
        <f t="shared" ca="1" si="2"/>
        <v>0</v>
      </c>
      <c r="J75" s="187">
        <f t="shared" ca="1" si="3"/>
        <v>0</v>
      </c>
    </row>
    <row r="76" spans="2:10" ht="15">
      <c r="B76" s="183">
        <f>'04 Brukerregistrering'!C77</f>
        <v>0</v>
      </c>
      <c r="C76" s="184">
        <f>'04 Brukerregistrering'!I77</f>
        <v>0</v>
      </c>
      <c r="D76" s="185" t="str">
        <f ca="1">IF(AND(NOT(ISBLANK('04 Brukerregistrering'!J77)), NOT(ISBLANK('04 Brukerregistrering'!P77))),
   IFERROR(INDEX('brukerregistrering-støtteark'!$N$5:$N$20,
            MATCH('04 Brukerregistrering'!J77, 'brukerregistrering-støtteark'!$M$5:$M$20, 0))*IF('04 Brukerregistrering'!P77="2", 1, VALUE('04 Brukerregistrering'!P77)),
   ""),
"")</f>
        <v/>
      </c>
      <c r="E76" s="186" t="str">
        <f ca="1">IF(AND(NOT(ISBLANK('04 Brukerregistrering'!K77)), NOT(ISBLANK('04 Brukerregistrering'!P77))),
   IFERROR(INDEX('brukerregistrering-støtteark'!$N$5:$N$20,
            MATCH('04 Brukerregistrering'!K77, 'brukerregistrering-støtteark'!$M$5:$M$20, 0))*IF('04 Brukerregistrering'!P77="2", 1, VALUE('04 Brukerregistrering'!P77)),
   ""),
"")</f>
        <v/>
      </c>
      <c r="F76" s="186" t="str">
        <f ca="1">IF(AND(NOT(ISBLANK('04 Brukerregistrering'!L77)), NOT(ISBLANK('04 Brukerregistrering'!P77))),
   IFERROR(INDEX('brukerregistrering-støtteark'!$N$5:$N$20,
            MATCH('04 Brukerregistrering'!L77, 'brukerregistrering-støtteark'!$M$5:$M$20, 0))*IF('04 Brukerregistrering'!P77="2", 1, VALUE('04 Brukerregistrering'!P77)),
   ""),
"")</f>
        <v/>
      </c>
      <c r="G76" s="186" t="str">
        <f ca="1">IF(AND(NOT(ISBLANK('04 Brukerregistrering'!M77)), NOT(ISBLANK('04 Brukerregistrering'!P77))),
   IFERROR(INDEX('brukerregistrering-støtteark'!$N$5:$N$20,
            MATCH('04 Brukerregistrering'!M77, 'brukerregistrering-støtteark'!$M$5:$M$20, 0))*IF('04 Brukerregistrering'!P77="2", 1, VALUE('04 Brukerregistrering'!P77)),
   ""),
"")</f>
        <v/>
      </c>
      <c r="H76" s="186" t="str">
        <f ca="1">IF(AND(NOT(ISBLANK('04 Brukerregistrering'!N77)), NOT(ISBLANK('04 Brukerregistrering'!P77))),
   IFERROR(INDEX('brukerregistrering-støtteark'!$N$5:$N$20,
            MATCH('04 Brukerregistrering'!N77, 'brukerregistrering-støtteark'!$M$5:$M$20, 0))*IF('04 Brukerregistrering'!P77="2", 1, VALUE('04 Brukerregistrering'!P77)),
   ""),
"")</f>
        <v/>
      </c>
      <c r="I76" s="187">
        <f t="shared" ca="1" si="2"/>
        <v>0</v>
      </c>
      <c r="J76" s="187">
        <f t="shared" ca="1" si="3"/>
        <v>0</v>
      </c>
    </row>
    <row r="77" spans="2:10" ht="15">
      <c r="B77" s="183">
        <f>'04 Brukerregistrering'!C78</f>
        <v>0</v>
      </c>
      <c r="C77" s="184">
        <f>'04 Brukerregistrering'!I78</f>
        <v>0</v>
      </c>
      <c r="D77" s="185" t="str">
        <f ca="1">IF(AND(NOT(ISBLANK('04 Brukerregistrering'!J78)), NOT(ISBLANK('04 Brukerregistrering'!P78))),
   IFERROR(INDEX('brukerregistrering-støtteark'!$N$5:$N$20,
            MATCH('04 Brukerregistrering'!J78, 'brukerregistrering-støtteark'!$M$5:$M$20, 0))*IF('04 Brukerregistrering'!P78="2", 1, VALUE('04 Brukerregistrering'!P78)),
   ""),
"")</f>
        <v/>
      </c>
      <c r="E77" s="186" t="str">
        <f ca="1">IF(AND(NOT(ISBLANK('04 Brukerregistrering'!K78)), NOT(ISBLANK('04 Brukerregistrering'!P78))),
   IFERROR(INDEX('brukerregistrering-støtteark'!$N$5:$N$20,
            MATCH('04 Brukerregistrering'!K78, 'brukerregistrering-støtteark'!$M$5:$M$20, 0))*IF('04 Brukerregistrering'!P78="2", 1, VALUE('04 Brukerregistrering'!P78)),
   ""),
"")</f>
        <v/>
      </c>
      <c r="F77" s="186" t="str">
        <f ca="1">IF(AND(NOT(ISBLANK('04 Brukerregistrering'!L78)), NOT(ISBLANK('04 Brukerregistrering'!P78))),
   IFERROR(INDEX('brukerregistrering-støtteark'!$N$5:$N$20,
            MATCH('04 Brukerregistrering'!L78, 'brukerregistrering-støtteark'!$M$5:$M$20, 0))*IF('04 Brukerregistrering'!P78="2", 1, VALUE('04 Brukerregistrering'!P78)),
   ""),
"")</f>
        <v/>
      </c>
      <c r="G77" s="186" t="str">
        <f ca="1">IF(AND(NOT(ISBLANK('04 Brukerregistrering'!M78)), NOT(ISBLANK('04 Brukerregistrering'!P78))),
   IFERROR(INDEX('brukerregistrering-støtteark'!$N$5:$N$20,
            MATCH('04 Brukerregistrering'!M78, 'brukerregistrering-støtteark'!$M$5:$M$20, 0))*IF('04 Brukerregistrering'!P78="2", 1, VALUE('04 Brukerregistrering'!P78)),
   ""),
"")</f>
        <v/>
      </c>
      <c r="H77" s="186" t="str">
        <f ca="1">IF(AND(NOT(ISBLANK('04 Brukerregistrering'!N78)), NOT(ISBLANK('04 Brukerregistrering'!P78))),
   IFERROR(INDEX('brukerregistrering-støtteark'!$N$5:$N$20,
            MATCH('04 Brukerregistrering'!N78, 'brukerregistrering-støtteark'!$M$5:$M$20, 0))*IF('04 Brukerregistrering'!P78="2", 1, VALUE('04 Brukerregistrering'!P78)),
   ""),
"")</f>
        <v/>
      </c>
      <c r="I77" s="187">
        <f t="shared" ca="1" si="2"/>
        <v>0</v>
      </c>
      <c r="J77" s="187">
        <f t="shared" ca="1" si="3"/>
        <v>0</v>
      </c>
    </row>
    <row r="78" spans="2:10" ht="15">
      <c r="B78" s="183">
        <f>'04 Brukerregistrering'!C79</f>
        <v>0</v>
      </c>
      <c r="C78" s="184">
        <f>'04 Brukerregistrering'!I79</f>
        <v>0</v>
      </c>
      <c r="D78" s="185" t="str">
        <f ca="1">IF(AND(NOT(ISBLANK('04 Brukerregistrering'!J79)), NOT(ISBLANK('04 Brukerregistrering'!P79))),
   IFERROR(INDEX('brukerregistrering-støtteark'!$N$5:$N$20,
            MATCH('04 Brukerregistrering'!J79, 'brukerregistrering-støtteark'!$M$5:$M$20, 0))*IF('04 Brukerregistrering'!P79="2", 1, VALUE('04 Brukerregistrering'!P79)),
   ""),
"")</f>
        <v/>
      </c>
      <c r="E78" s="186" t="str">
        <f ca="1">IF(AND(NOT(ISBLANK('04 Brukerregistrering'!K79)), NOT(ISBLANK('04 Brukerregistrering'!P79))),
   IFERROR(INDEX('brukerregistrering-støtteark'!$N$5:$N$20,
            MATCH('04 Brukerregistrering'!K79, 'brukerregistrering-støtteark'!$M$5:$M$20, 0))*IF('04 Brukerregistrering'!P79="2", 1, VALUE('04 Brukerregistrering'!P79)),
   ""),
"")</f>
        <v/>
      </c>
      <c r="F78" s="186" t="str">
        <f ca="1">IF(AND(NOT(ISBLANK('04 Brukerregistrering'!L79)), NOT(ISBLANK('04 Brukerregistrering'!P79))),
   IFERROR(INDEX('brukerregistrering-støtteark'!$N$5:$N$20,
            MATCH('04 Brukerregistrering'!L79, 'brukerregistrering-støtteark'!$M$5:$M$20, 0))*IF('04 Brukerregistrering'!P79="2", 1, VALUE('04 Brukerregistrering'!P79)),
   ""),
"")</f>
        <v/>
      </c>
      <c r="G78" s="186" t="str">
        <f ca="1">IF(AND(NOT(ISBLANK('04 Brukerregistrering'!M79)), NOT(ISBLANK('04 Brukerregistrering'!P79))),
   IFERROR(INDEX('brukerregistrering-støtteark'!$N$5:$N$20,
            MATCH('04 Brukerregistrering'!M79, 'brukerregistrering-støtteark'!$M$5:$M$20, 0))*IF('04 Brukerregistrering'!P79="2", 1, VALUE('04 Brukerregistrering'!P79)),
   ""),
"")</f>
        <v/>
      </c>
      <c r="H78" s="186" t="str">
        <f ca="1">IF(AND(NOT(ISBLANK('04 Brukerregistrering'!N79)), NOT(ISBLANK('04 Brukerregistrering'!P79))),
   IFERROR(INDEX('brukerregistrering-støtteark'!$N$5:$N$20,
            MATCH('04 Brukerregistrering'!N79, 'brukerregistrering-støtteark'!$M$5:$M$20, 0))*IF('04 Brukerregistrering'!P79="2", 1, VALUE('04 Brukerregistrering'!P79)),
   ""),
"")</f>
        <v/>
      </c>
      <c r="I78" s="187">
        <f t="shared" ca="1" si="2"/>
        <v>0</v>
      </c>
      <c r="J78" s="187">
        <f t="shared" ca="1" si="3"/>
        <v>0</v>
      </c>
    </row>
    <row r="79" spans="2:10" ht="15">
      <c r="B79" s="183">
        <f>'04 Brukerregistrering'!C80</f>
        <v>0</v>
      </c>
      <c r="C79" s="184">
        <f>'04 Brukerregistrering'!I80</f>
        <v>0</v>
      </c>
      <c r="D79" s="185" t="str">
        <f ca="1">IF(AND(NOT(ISBLANK('04 Brukerregistrering'!J80)), NOT(ISBLANK('04 Brukerregistrering'!P80))),
   IFERROR(INDEX('brukerregistrering-støtteark'!$N$5:$N$20,
            MATCH('04 Brukerregistrering'!J80, 'brukerregistrering-støtteark'!$M$5:$M$20, 0))*IF('04 Brukerregistrering'!P80="2", 1, VALUE('04 Brukerregistrering'!P80)),
   ""),
"")</f>
        <v/>
      </c>
      <c r="E79" s="186" t="str">
        <f ca="1">IF(AND(NOT(ISBLANK('04 Brukerregistrering'!K80)), NOT(ISBLANK('04 Brukerregistrering'!P80))),
   IFERROR(INDEX('brukerregistrering-støtteark'!$N$5:$N$20,
            MATCH('04 Brukerregistrering'!K80, 'brukerregistrering-støtteark'!$M$5:$M$20, 0))*IF('04 Brukerregistrering'!P80="2", 1, VALUE('04 Brukerregistrering'!P80)),
   ""),
"")</f>
        <v/>
      </c>
      <c r="F79" s="186" t="str">
        <f ca="1">IF(AND(NOT(ISBLANK('04 Brukerregistrering'!L80)), NOT(ISBLANK('04 Brukerregistrering'!P80))),
   IFERROR(INDEX('brukerregistrering-støtteark'!$N$5:$N$20,
            MATCH('04 Brukerregistrering'!L80, 'brukerregistrering-støtteark'!$M$5:$M$20, 0))*IF('04 Brukerregistrering'!P80="2", 1, VALUE('04 Brukerregistrering'!P80)),
   ""),
"")</f>
        <v/>
      </c>
      <c r="G79" s="186" t="str">
        <f ca="1">IF(AND(NOT(ISBLANK('04 Brukerregistrering'!M80)), NOT(ISBLANK('04 Brukerregistrering'!P80))),
   IFERROR(INDEX('brukerregistrering-støtteark'!$N$5:$N$20,
            MATCH('04 Brukerregistrering'!M80, 'brukerregistrering-støtteark'!$M$5:$M$20, 0))*IF('04 Brukerregistrering'!P80="2", 1, VALUE('04 Brukerregistrering'!P80)),
   ""),
"")</f>
        <v/>
      </c>
      <c r="H79" s="186" t="str">
        <f ca="1">IF(AND(NOT(ISBLANK('04 Brukerregistrering'!N80)), NOT(ISBLANK('04 Brukerregistrering'!P80))),
   IFERROR(INDEX('brukerregistrering-støtteark'!$N$5:$N$20,
            MATCH('04 Brukerregistrering'!N80, 'brukerregistrering-støtteark'!$M$5:$M$20, 0))*IF('04 Brukerregistrering'!P80="2", 1, VALUE('04 Brukerregistrering'!P80)),
   ""),
"")</f>
        <v/>
      </c>
      <c r="I79" s="187">
        <f t="shared" ca="1" si="2"/>
        <v>0</v>
      </c>
      <c r="J79" s="187">
        <f t="shared" ca="1" si="3"/>
        <v>0</v>
      </c>
    </row>
    <row r="80" spans="2:10" ht="15">
      <c r="B80" s="183">
        <f>'04 Brukerregistrering'!C81</f>
        <v>0</v>
      </c>
      <c r="C80" s="184">
        <f>'04 Brukerregistrering'!I81</f>
        <v>0</v>
      </c>
      <c r="D80" s="185" t="str">
        <f ca="1">IF(AND(NOT(ISBLANK('04 Brukerregistrering'!J81)), NOT(ISBLANK('04 Brukerregistrering'!P81))),
   IFERROR(INDEX('brukerregistrering-støtteark'!$N$5:$N$20,
            MATCH('04 Brukerregistrering'!J81, 'brukerregistrering-støtteark'!$M$5:$M$20, 0))*IF('04 Brukerregistrering'!P81="2", 1, VALUE('04 Brukerregistrering'!P81)),
   ""),
"")</f>
        <v/>
      </c>
      <c r="E80" s="186" t="str">
        <f ca="1">IF(AND(NOT(ISBLANK('04 Brukerregistrering'!K81)), NOT(ISBLANK('04 Brukerregistrering'!P81))),
   IFERROR(INDEX('brukerregistrering-støtteark'!$N$5:$N$20,
            MATCH('04 Brukerregistrering'!K81, 'brukerregistrering-støtteark'!$M$5:$M$20, 0))*IF('04 Brukerregistrering'!P81="2", 1, VALUE('04 Brukerregistrering'!P81)),
   ""),
"")</f>
        <v/>
      </c>
      <c r="F80" s="186" t="str">
        <f ca="1">IF(AND(NOT(ISBLANK('04 Brukerregistrering'!L81)), NOT(ISBLANK('04 Brukerregistrering'!P81))),
   IFERROR(INDEX('brukerregistrering-støtteark'!$N$5:$N$20,
            MATCH('04 Brukerregistrering'!L81, 'brukerregistrering-støtteark'!$M$5:$M$20, 0))*IF('04 Brukerregistrering'!P81="2", 1, VALUE('04 Brukerregistrering'!P81)),
   ""),
"")</f>
        <v/>
      </c>
      <c r="G80" s="186" t="str">
        <f ca="1">IF(AND(NOT(ISBLANK('04 Brukerregistrering'!M81)), NOT(ISBLANK('04 Brukerregistrering'!P81))),
   IFERROR(INDEX('brukerregistrering-støtteark'!$N$5:$N$20,
            MATCH('04 Brukerregistrering'!M81, 'brukerregistrering-støtteark'!$M$5:$M$20, 0))*IF('04 Brukerregistrering'!P81="2", 1, VALUE('04 Brukerregistrering'!P81)),
   ""),
"")</f>
        <v/>
      </c>
      <c r="H80" s="186" t="str">
        <f ca="1">IF(AND(NOT(ISBLANK('04 Brukerregistrering'!N81)), NOT(ISBLANK('04 Brukerregistrering'!P81))),
   IFERROR(INDEX('brukerregistrering-støtteark'!$N$5:$N$20,
            MATCH('04 Brukerregistrering'!N81, 'brukerregistrering-støtteark'!$M$5:$M$20, 0))*IF('04 Brukerregistrering'!P81="2", 1, VALUE('04 Brukerregistrering'!P81)),
   ""),
"")</f>
        <v/>
      </c>
      <c r="I80" s="187">
        <f t="shared" ca="1" si="2"/>
        <v>0</v>
      </c>
      <c r="J80" s="187">
        <f t="shared" ca="1" si="3"/>
        <v>0</v>
      </c>
    </row>
    <row r="81" spans="2:10" ht="15">
      <c r="B81" s="183">
        <f>'04 Brukerregistrering'!C82</f>
        <v>0</v>
      </c>
      <c r="C81" s="184">
        <f>'04 Brukerregistrering'!I82</f>
        <v>0</v>
      </c>
      <c r="D81" s="185" t="str">
        <f ca="1">IF(AND(NOT(ISBLANK('04 Brukerregistrering'!J82)), NOT(ISBLANK('04 Brukerregistrering'!P82))),
   IFERROR(INDEX('brukerregistrering-støtteark'!$N$5:$N$20,
            MATCH('04 Brukerregistrering'!J82, 'brukerregistrering-støtteark'!$M$5:$M$20, 0))*IF('04 Brukerregistrering'!P82="2", 1, VALUE('04 Brukerregistrering'!P82)),
   ""),
"")</f>
        <v/>
      </c>
      <c r="E81" s="186" t="str">
        <f ca="1">IF(AND(NOT(ISBLANK('04 Brukerregistrering'!K82)), NOT(ISBLANK('04 Brukerregistrering'!P82))),
   IFERROR(INDEX('brukerregistrering-støtteark'!$N$5:$N$20,
            MATCH('04 Brukerregistrering'!K82, 'brukerregistrering-støtteark'!$M$5:$M$20, 0))*IF('04 Brukerregistrering'!P82="2", 1, VALUE('04 Brukerregistrering'!P82)),
   ""),
"")</f>
        <v/>
      </c>
      <c r="F81" s="186" t="str">
        <f ca="1">IF(AND(NOT(ISBLANK('04 Brukerregistrering'!L82)), NOT(ISBLANK('04 Brukerregistrering'!P82))),
   IFERROR(INDEX('brukerregistrering-støtteark'!$N$5:$N$20,
            MATCH('04 Brukerregistrering'!L82, 'brukerregistrering-støtteark'!$M$5:$M$20, 0))*IF('04 Brukerregistrering'!P82="2", 1, VALUE('04 Brukerregistrering'!P82)),
   ""),
"")</f>
        <v/>
      </c>
      <c r="G81" s="186" t="str">
        <f ca="1">IF(AND(NOT(ISBLANK('04 Brukerregistrering'!M82)), NOT(ISBLANK('04 Brukerregistrering'!P82))),
   IFERROR(INDEX('brukerregistrering-støtteark'!$N$5:$N$20,
            MATCH('04 Brukerregistrering'!M82, 'brukerregistrering-støtteark'!$M$5:$M$20, 0))*IF('04 Brukerregistrering'!P82="2", 1, VALUE('04 Brukerregistrering'!P82)),
   ""),
"")</f>
        <v/>
      </c>
      <c r="H81" s="186" t="str">
        <f ca="1">IF(AND(NOT(ISBLANK('04 Brukerregistrering'!N82)), NOT(ISBLANK('04 Brukerregistrering'!P82))),
   IFERROR(INDEX('brukerregistrering-støtteark'!$N$5:$N$20,
            MATCH('04 Brukerregistrering'!N82, 'brukerregistrering-støtteark'!$M$5:$M$20, 0))*IF('04 Brukerregistrering'!P82="2", 1, VALUE('04 Brukerregistrering'!P82)),
   ""),
"")</f>
        <v/>
      </c>
      <c r="I81" s="187">
        <f t="shared" ca="1" si="2"/>
        <v>0</v>
      </c>
      <c r="J81" s="187">
        <f t="shared" ca="1" si="3"/>
        <v>0</v>
      </c>
    </row>
    <row r="82" spans="2:10" ht="15">
      <c r="B82" s="183">
        <f>'04 Brukerregistrering'!C83</f>
        <v>0</v>
      </c>
      <c r="C82" s="184">
        <f>'04 Brukerregistrering'!I83</f>
        <v>0</v>
      </c>
      <c r="D82" s="185" t="str">
        <f ca="1">IF(AND(NOT(ISBLANK('04 Brukerregistrering'!J83)), NOT(ISBLANK('04 Brukerregistrering'!P83))),
   IFERROR(INDEX('brukerregistrering-støtteark'!$N$5:$N$20,
            MATCH('04 Brukerregistrering'!J83, 'brukerregistrering-støtteark'!$M$5:$M$20, 0))*IF('04 Brukerregistrering'!P83="2", 1, VALUE('04 Brukerregistrering'!P83)),
   ""),
"")</f>
        <v/>
      </c>
      <c r="E82" s="186" t="str">
        <f ca="1">IF(AND(NOT(ISBLANK('04 Brukerregistrering'!K83)), NOT(ISBLANK('04 Brukerregistrering'!P83))),
   IFERROR(INDEX('brukerregistrering-støtteark'!$N$5:$N$20,
            MATCH('04 Brukerregistrering'!K83, 'brukerregistrering-støtteark'!$M$5:$M$20, 0))*IF('04 Brukerregistrering'!P83="2", 1, VALUE('04 Brukerregistrering'!P83)),
   ""),
"")</f>
        <v/>
      </c>
      <c r="F82" s="186" t="str">
        <f ca="1">IF(AND(NOT(ISBLANK('04 Brukerregistrering'!L83)), NOT(ISBLANK('04 Brukerregistrering'!P83))),
   IFERROR(INDEX('brukerregistrering-støtteark'!$N$5:$N$20,
            MATCH('04 Brukerregistrering'!L83, 'brukerregistrering-støtteark'!$M$5:$M$20, 0))*IF('04 Brukerregistrering'!P83="2", 1, VALUE('04 Brukerregistrering'!P83)),
   ""),
"")</f>
        <v/>
      </c>
      <c r="G82" s="186" t="str">
        <f ca="1">IF(AND(NOT(ISBLANK('04 Brukerregistrering'!M83)), NOT(ISBLANK('04 Brukerregistrering'!P83))),
   IFERROR(INDEX('brukerregistrering-støtteark'!$N$5:$N$20,
            MATCH('04 Brukerregistrering'!M83, 'brukerregistrering-støtteark'!$M$5:$M$20, 0))*IF('04 Brukerregistrering'!P83="2", 1, VALUE('04 Brukerregistrering'!P83)),
   ""),
"")</f>
        <v/>
      </c>
      <c r="H82" s="186" t="str">
        <f ca="1">IF(AND(NOT(ISBLANK('04 Brukerregistrering'!N83)), NOT(ISBLANK('04 Brukerregistrering'!P83))),
   IFERROR(INDEX('brukerregistrering-støtteark'!$N$5:$N$20,
            MATCH('04 Brukerregistrering'!N83, 'brukerregistrering-støtteark'!$M$5:$M$20, 0))*IF('04 Brukerregistrering'!P83="2", 1, VALUE('04 Brukerregistrering'!P83)),
   ""),
"")</f>
        <v/>
      </c>
      <c r="I82" s="187">
        <f t="shared" ca="1" si="2"/>
        <v>0</v>
      </c>
      <c r="J82" s="187">
        <f t="shared" ca="1" si="3"/>
        <v>0</v>
      </c>
    </row>
    <row r="83" spans="2:10" ht="15">
      <c r="B83" s="183">
        <f>'04 Brukerregistrering'!C84</f>
        <v>0</v>
      </c>
      <c r="C83" s="184">
        <f>'04 Brukerregistrering'!I84</f>
        <v>0</v>
      </c>
      <c r="D83" s="185" t="str">
        <f ca="1">IF(AND(NOT(ISBLANK('04 Brukerregistrering'!J84)), NOT(ISBLANK('04 Brukerregistrering'!P84))),
   IFERROR(INDEX('brukerregistrering-støtteark'!$N$5:$N$20,
            MATCH('04 Brukerregistrering'!J84, 'brukerregistrering-støtteark'!$M$5:$M$20, 0))*IF('04 Brukerregistrering'!P84="2", 1, VALUE('04 Brukerregistrering'!P84)),
   ""),
"")</f>
        <v/>
      </c>
      <c r="E83" s="186" t="str">
        <f ca="1">IF(AND(NOT(ISBLANK('04 Brukerregistrering'!K84)), NOT(ISBLANK('04 Brukerregistrering'!P84))),
   IFERROR(INDEX('brukerregistrering-støtteark'!$N$5:$N$20,
            MATCH('04 Brukerregistrering'!K84, 'brukerregistrering-støtteark'!$M$5:$M$20, 0))*IF('04 Brukerregistrering'!P84="2", 1, VALUE('04 Brukerregistrering'!P84)),
   ""),
"")</f>
        <v/>
      </c>
      <c r="F83" s="186" t="str">
        <f ca="1">IF(AND(NOT(ISBLANK('04 Brukerregistrering'!L84)), NOT(ISBLANK('04 Brukerregistrering'!P84))),
   IFERROR(INDEX('brukerregistrering-støtteark'!$N$5:$N$20,
            MATCH('04 Brukerregistrering'!L84, 'brukerregistrering-støtteark'!$M$5:$M$20, 0))*IF('04 Brukerregistrering'!P84="2", 1, VALUE('04 Brukerregistrering'!P84)),
   ""),
"")</f>
        <v/>
      </c>
      <c r="G83" s="186" t="str">
        <f ca="1">IF(AND(NOT(ISBLANK('04 Brukerregistrering'!M84)), NOT(ISBLANK('04 Brukerregistrering'!P84))),
   IFERROR(INDEX('brukerregistrering-støtteark'!$N$5:$N$20,
            MATCH('04 Brukerregistrering'!M84, 'brukerregistrering-støtteark'!$M$5:$M$20, 0))*IF('04 Brukerregistrering'!P84="2", 1, VALUE('04 Brukerregistrering'!P84)),
   ""),
"")</f>
        <v/>
      </c>
      <c r="H83" s="186" t="str">
        <f ca="1">IF(AND(NOT(ISBLANK('04 Brukerregistrering'!N84)), NOT(ISBLANK('04 Brukerregistrering'!P84))),
   IFERROR(INDEX('brukerregistrering-støtteark'!$N$5:$N$20,
            MATCH('04 Brukerregistrering'!N84, 'brukerregistrering-støtteark'!$M$5:$M$20, 0))*IF('04 Brukerregistrering'!P84="2", 1, VALUE('04 Brukerregistrering'!P84)),
   ""),
"")</f>
        <v/>
      </c>
      <c r="I83" s="187">
        <f t="shared" ca="1" si="2"/>
        <v>0</v>
      </c>
      <c r="J83" s="187">
        <f t="shared" ca="1" si="3"/>
        <v>0</v>
      </c>
    </row>
    <row r="84" spans="2:10" ht="15">
      <c r="B84" s="183">
        <f>'04 Brukerregistrering'!C85</f>
        <v>0</v>
      </c>
      <c r="C84" s="184">
        <f>'04 Brukerregistrering'!I85</f>
        <v>0</v>
      </c>
      <c r="D84" s="185" t="str">
        <f ca="1">IF(AND(NOT(ISBLANK('04 Brukerregistrering'!J85)), NOT(ISBLANK('04 Brukerregistrering'!P85))),
   IFERROR(INDEX('brukerregistrering-støtteark'!$N$5:$N$20,
            MATCH('04 Brukerregistrering'!J85, 'brukerregistrering-støtteark'!$M$5:$M$20, 0))*IF('04 Brukerregistrering'!P85="2", 1, VALUE('04 Brukerregistrering'!P85)),
   ""),
"")</f>
        <v/>
      </c>
      <c r="E84" s="186" t="str">
        <f ca="1">IF(AND(NOT(ISBLANK('04 Brukerregistrering'!K85)), NOT(ISBLANK('04 Brukerregistrering'!P85))),
   IFERROR(INDEX('brukerregistrering-støtteark'!$N$5:$N$20,
            MATCH('04 Brukerregistrering'!K85, 'brukerregistrering-støtteark'!$M$5:$M$20, 0))*IF('04 Brukerregistrering'!P85="2", 1, VALUE('04 Brukerregistrering'!P85)),
   ""),
"")</f>
        <v/>
      </c>
      <c r="F84" s="186" t="str">
        <f ca="1">IF(AND(NOT(ISBLANK('04 Brukerregistrering'!L85)), NOT(ISBLANK('04 Brukerregistrering'!P85))),
   IFERROR(INDEX('brukerregistrering-støtteark'!$N$5:$N$20,
            MATCH('04 Brukerregistrering'!L85, 'brukerregistrering-støtteark'!$M$5:$M$20, 0))*IF('04 Brukerregistrering'!P85="2", 1, VALUE('04 Brukerregistrering'!P85)),
   ""),
"")</f>
        <v/>
      </c>
      <c r="G84" s="186" t="str">
        <f ca="1">IF(AND(NOT(ISBLANK('04 Brukerregistrering'!M85)), NOT(ISBLANK('04 Brukerregistrering'!P85))),
   IFERROR(INDEX('brukerregistrering-støtteark'!$N$5:$N$20,
            MATCH('04 Brukerregistrering'!M85, 'brukerregistrering-støtteark'!$M$5:$M$20, 0))*IF('04 Brukerregistrering'!P85="2", 1, VALUE('04 Brukerregistrering'!P85)),
   ""),
"")</f>
        <v/>
      </c>
      <c r="H84" s="186" t="str">
        <f ca="1">IF(AND(NOT(ISBLANK('04 Brukerregistrering'!N85)), NOT(ISBLANK('04 Brukerregistrering'!P85))),
   IFERROR(INDEX('brukerregistrering-støtteark'!$N$5:$N$20,
            MATCH('04 Brukerregistrering'!N85, 'brukerregistrering-støtteark'!$M$5:$M$20, 0))*IF('04 Brukerregistrering'!P85="2", 1, VALUE('04 Brukerregistrering'!P85)),
   ""),
"")</f>
        <v/>
      </c>
      <c r="I84" s="187">
        <f t="shared" ca="1" si="2"/>
        <v>0</v>
      </c>
      <c r="J84" s="187">
        <f t="shared" ca="1" si="3"/>
        <v>0</v>
      </c>
    </row>
    <row r="85" spans="2:10" ht="15">
      <c r="B85" s="183">
        <f>'04 Brukerregistrering'!C86</f>
        <v>0</v>
      </c>
      <c r="C85" s="184">
        <f>'04 Brukerregistrering'!I86</f>
        <v>0</v>
      </c>
      <c r="D85" s="185" t="str">
        <f ca="1">IF(AND(NOT(ISBLANK('04 Brukerregistrering'!J86)), NOT(ISBLANK('04 Brukerregistrering'!P86))),
   IFERROR(INDEX('brukerregistrering-støtteark'!$N$5:$N$20,
            MATCH('04 Brukerregistrering'!J86, 'brukerregistrering-støtteark'!$M$5:$M$20, 0))*IF('04 Brukerregistrering'!P86="2", 1, VALUE('04 Brukerregistrering'!P86)),
   ""),
"")</f>
        <v/>
      </c>
      <c r="E85" s="186" t="str">
        <f ca="1">IF(AND(NOT(ISBLANK('04 Brukerregistrering'!K86)), NOT(ISBLANK('04 Brukerregistrering'!P86))),
   IFERROR(INDEX('brukerregistrering-støtteark'!$N$5:$N$20,
            MATCH('04 Brukerregistrering'!K86, 'brukerregistrering-støtteark'!$M$5:$M$20, 0))*IF('04 Brukerregistrering'!P86="2", 1, VALUE('04 Brukerregistrering'!P86)),
   ""),
"")</f>
        <v/>
      </c>
      <c r="F85" s="186" t="str">
        <f ca="1">IF(AND(NOT(ISBLANK('04 Brukerregistrering'!L86)), NOT(ISBLANK('04 Brukerregistrering'!P86))),
   IFERROR(INDEX('brukerregistrering-støtteark'!$N$5:$N$20,
            MATCH('04 Brukerregistrering'!L86, 'brukerregistrering-støtteark'!$M$5:$M$20, 0))*IF('04 Brukerregistrering'!P86="2", 1, VALUE('04 Brukerregistrering'!P86)),
   ""),
"")</f>
        <v/>
      </c>
      <c r="G85" s="186" t="str">
        <f ca="1">IF(AND(NOT(ISBLANK('04 Brukerregistrering'!M86)), NOT(ISBLANK('04 Brukerregistrering'!P86))),
   IFERROR(INDEX('brukerregistrering-støtteark'!$N$5:$N$20,
            MATCH('04 Brukerregistrering'!M86, 'brukerregistrering-støtteark'!$M$5:$M$20, 0))*IF('04 Brukerregistrering'!P86="2", 1, VALUE('04 Brukerregistrering'!P86)),
   ""),
"")</f>
        <v/>
      </c>
      <c r="H85" s="186" t="str">
        <f ca="1">IF(AND(NOT(ISBLANK('04 Brukerregistrering'!N86)), NOT(ISBLANK('04 Brukerregistrering'!P86))),
   IFERROR(INDEX('brukerregistrering-støtteark'!$N$5:$N$20,
            MATCH('04 Brukerregistrering'!N86, 'brukerregistrering-støtteark'!$M$5:$M$20, 0))*IF('04 Brukerregistrering'!P86="2", 1, VALUE('04 Brukerregistrering'!P86)),
   ""),
"")</f>
        <v/>
      </c>
      <c r="I85" s="187">
        <f t="shared" ca="1" si="2"/>
        <v>0</v>
      </c>
      <c r="J85" s="187">
        <f t="shared" ca="1" si="3"/>
        <v>0</v>
      </c>
    </row>
    <row r="86" spans="2:10" ht="15">
      <c r="B86" s="183">
        <f>'04 Brukerregistrering'!C87</f>
        <v>0</v>
      </c>
      <c r="C86" s="184">
        <f>'04 Brukerregistrering'!I87</f>
        <v>0</v>
      </c>
      <c r="D86" s="185" t="str">
        <f ca="1">IF(AND(NOT(ISBLANK('04 Brukerregistrering'!J87)), NOT(ISBLANK('04 Brukerregistrering'!P87))),
   IFERROR(INDEX('brukerregistrering-støtteark'!$N$5:$N$20,
            MATCH('04 Brukerregistrering'!J87, 'brukerregistrering-støtteark'!$M$5:$M$20, 0))*IF('04 Brukerregistrering'!P87="2", 1, VALUE('04 Brukerregistrering'!P87)),
   ""),
"")</f>
        <v/>
      </c>
      <c r="E86" s="186" t="str">
        <f ca="1">IF(AND(NOT(ISBLANK('04 Brukerregistrering'!K87)), NOT(ISBLANK('04 Brukerregistrering'!P87))),
   IFERROR(INDEX('brukerregistrering-støtteark'!$N$5:$N$20,
            MATCH('04 Brukerregistrering'!K87, 'brukerregistrering-støtteark'!$M$5:$M$20, 0))*IF('04 Brukerregistrering'!P87="2", 1, VALUE('04 Brukerregistrering'!P87)),
   ""),
"")</f>
        <v/>
      </c>
      <c r="F86" s="186" t="str">
        <f ca="1">IF(AND(NOT(ISBLANK('04 Brukerregistrering'!L87)), NOT(ISBLANK('04 Brukerregistrering'!P87))),
   IFERROR(INDEX('brukerregistrering-støtteark'!$N$5:$N$20,
            MATCH('04 Brukerregistrering'!L87, 'brukerregistrering-støtteark'!$M$5:$M$20, 0))*IF('04 Brukerregistrering'!P87="2", 1, VALUE('04 Brukerregistrering'!P87)),
   ""),
"")</f>
        <v/>
      </c>
      <c r="G86" s="186" t="str">
        <f ca="1">IF(AND(NOT(ISBLANK('04 Brukerregistrering'!M87)), NOT(ISBLANK('04 Brukerregistrering'!P87))),
   IFERROR(INDEX('brukerregistrering-støtteark'!$N$5:$N$20,
            MATCH('04 Brukerregistrering'!M87, 'brukerregistrering-støtteark'!$M$5:$M$20, 0))*IF('04 Brukerregistrering'!P87="2", 1, VALUE('04 Brukerregistrering'!P87)),
   ""),
"")</f>
        <v/>
      </c>
      <c r="H86" s="186" t="str">
        <f ca="1">IF(AND(NOT(ISBLANK('04 Brukerregistrering'!N87)), NOT(ISBLANK('04 Brukerregistrering'!P87))),
   IFERROR(INDEX('brukerregistrering-støtteark'!$N$5:$N$20,
            MATCH('04 Brukerregistrering'!N87, 'brukerregistrering-støtteark'!$M$5:$M$20, 0))*IF('04 Brukerregistrering'!P87="2", 1, VALUE('04 Brukerregistrering'!P87)),
   ""),
"")</f>
        <v/>
      </c>
      <c r="I86" s="187">
        <f t="shared" ca="1" si="2"/>
        <v>0</v>
      </c>
      <c r="J86" s="187">
        <f t="shared" ca="1" si="3"/>
        <v>0</v>
      </c>
    </row>
    <row r="87" spans="2:10" ht="15">
      <c r="B87" s="183">
        <f>'04 Brukerregistrering'!C88</f>
        <v>0</v>
      </c>
      <c r="C87" s="184">
        <f>'04 Brukerregistrering'!I88</f>
        <v>0</v>
      </c>
      <c r="D87" s="185" t="str">
        <f ca="1">IF(AND(NOT(ISBLANK('04 Brukerregistrering'!J88)), NOT(ISBLANK('04 Brukerregistrering'!P88))),
   IFERROR(INDEX('brukerregistrering-støtteark'!$N$5:$N$20,
            MATCH('04 Brukerregistrering'!J88, 'brukerregistrering-støtteark'!$M$5:$M$20, 0))*IF('04 Brukerregistrering'!P88="2", 1, VALUE('04 Brukerregistrering'!P88)),
   ""),
"")</f>
        <v/>
      </c>
      <c r="E87" s="186" t="str">
        <f ca="1">IF(AND(NOT(ISBLANK('04 Brukerregistrering'!K88)), NOT(ISBLANK('04 Brukerregistrering'!P88))),
   IFERROR(INDEX('brukerregistrering-støtteark'!$N$5:$N$20,
            MATCH('04 Brukerregistrering'!K88, 'brukerregistrering-støtteark'!$M$5:$M$20, 0))*IF('04 Brukerregistrering'!P88="2", 1, VALUE('04 Brukerregistrering'!P88)),
   ""),
"")</f>
        <v/>
      </c>
      <c r="F87" s="186" t="str">
        <f ca="1">IF(AND(NOT(ISBLANK('04 Brukerregistrering'!L88)), NOT(ISBLANK('04 Brukerregistrering'!P88))),
   IFERROR(INDEX('brukerregistrering-støtteark'!$N$5:$N$20,
            MATCH('04 Brukerregistrering'!L88, 'brukerregistrering-støtteark'!$M$5:$M$20, 0))*IF('04 Brukerregistrering'!P88="2", 1, VALUE('04 Brukerregistrering'!P88)),
   ""),
"")</f>
        <v/>
      </c>
      <c r="G87" s="186" t="str">
        <f ca="1">IF(AND(NOT(ISBLANK('04 Brukerregistrering'!M88)), NOT(ISBLANK('04 Brukerregistrering'!P88))),
   IFERROR(INDEX('brukerregistrering-støtteark'!$N$5:$N$20,
            MATCH('04 Brukerregistrering'!M88, 'brukerregistrering-støtteark'!$M$5:$M$20, 0))*IF('04 Brukerregistrering'!P88="2", 1, VALUE('04 Brukerregistrering'!P88)),
   ""),
"")</f>
        <v/>
      </c>
      <c r="H87" s="186" t="str">
        <f ca="1">IF(AND(NOT(ISBLANK('04 Brukerregistrering'!N88)), NOT(ISBLANK('04 Brukerregistrering'!P88))),
   IFERROR(INDEX('brukerregistrering-støtteark'!$N$5:$N$20,
            MATCH('04 Brukerregistrering'!N88, 'brukerregistrering-støtteark'!$M$5:$M$20, 0))*IF('04 Brukerregistrering'!P88="2", 1, VALUE('04 Brukerregistrering'!P88)),
   ""),
"")</f>
        <v/>
      </c>
      <c r="I87" s="187">
        <f t="shared" ca="1" si="2"/>
        <v>0</v>
      </c>
      <c r="J87" s="187">
        <f t="shared" ca="1" si="3"/>
        <v>0</v>
      </c>
    </row>
    <row r="88" spans="2:10" ht="15">
      <c r="B88" s="183">
        <f>'04 Brukerregistrering'!C89</f>
        <v>0</v>
      </c>
      <c r="C88" s="184">
        <f>'04 Brukerregistrering'!I89</f>
        <v>0</v>
      </c>
      <c r="D88" s="185" t="str">
        <f ca="1">IF(AND(NOT(ISBLANK('04 Brukerregistrering'!J89)), NOT(ISBLANK('04 Brukerregistrering'!P89))),
   IFERROR(INDEX('brukerregistrering-støtteark'!$N$5:$N$20,
            MATCH('04 Brukerregistrering'!J89, 'brukerregistrering-støtteark'!$M$5:$M$20, 0))*IF('04 Brukerregistrering'!P89="2", 1, VALUE('04 Brukerregistrering'!P89)),
   ""),
"")</f>
        <v/>
      </c>
      <c r="E88" s="186" t="str">
        <f ca="1">IF(AND(NOT(ISBLANK('04 Brukerregistrering'!K89)), NOT(ISBLANK('04 Brukerregistrering'!P89))),
   IFERROR(INDEX('brukerregistrering-støtteark'!$N$5:$N$20,
            MATCH('04 Brukerregistrering'!K89, 'brukerregistrering-støtteark'!$M$5:$M$20, 0))*IF('04 Brukerregistrering'!P89="2", 1, VALUE('04 Brukerregistrering'!P89)),
   ""),
"")</f>
        <v/>
      </c>
      <c r="F88" s="186" t="str">
        <f ca="1">IF(AND(NOT(ISBLANK('04 Brukerregistrering'!L89)), NOT(ISBLANK('04 Brukerregistrering'!P89))),
   IFERROR(INDEX('brukerregistrering-støtteark'!$N$5:$N$20,
            MATCH('04 Brukerregistrering'!L89, 'brukerregistrering-støtteark'!$M$5:$M$20, 0))*IF('04 Brukerregistrering'!P89="2", 1, VALUE('04 Brukerregistrering'!P89)),
   ""),
"")</f>
        <v/>
      </c>
      <c r="G88" s="186" t="str">
        <f ca="1">IF(AND(NOT(ISBLANK('04 Brukerregistrering'!M89)), NOT(ISBLANK('04 Brukerregistrering'!P89))),
   IFERROR(INDEX('brukerregistrering-støtteark'!$N$5:$N$20,
            MATCH('04 Brukerregistrering'!M89, 'brukerregistrering-støtteark'!$M$5:$M$20, 0))*IF('04 Brukerregistrering'!P89="2", 1, VALUE('04 Brukerregistrering'!P89)),
   ""),
"")</f>
        <v/>
      </c>
      <c r="H88" s="186" t="str">
        <f ca="1">IF(AND(NOT(ISBLANK('04 Brukerregistrering'!N89)), NOT(ISBLANK('04 Brukerregistrering'!P89))),
   IFERROR(INDEX('brukerregistrering-støtteark'!$N$5:$N$20,
            MATCH('04 Brukerregistrering'!N89, 'brukerregistrering-støtteark'!$M$5:$M$20, 0))*IF('04 Brukerregistrering'!P89="2", 1, VALUE('04 Brukerregistrering'!P89)),
   ""),
"")</f>
        <v/>
      </c>
      <c r="I88" s="187">
        <f t="shared" ca="1" si="2"/>
        <v>0</v>
      </c>
      <c r="J88" s="187">
        <f t="shared" ca="1" si="3"/>
        <v>0</v>
      </c>
    </row>
    <row r="89" spans="2:10" ht="15">
      <c r="B89" s="183">
        <f>'04 Brukerregistrering'!C90</f>
        <v>0</v>
      </c>
      <c r="C89" s="184">
        <f>'04 Brukerregistrering'!I90</f>
        <v>0</v>
      </c>
      <c r="D89" s="185" t="str">
        <f ca="1">IF(AND(NOT(ISBLANK('04 Brukerregistrering'!J90)), NOT(ISBLANK('04 Brukerregistrering'!P90))),
   IFERROR(INDEX('brukerregistrering-støtteark'!$N$5:$N$20,
            MATCH('04 Brukerregistrering'!J90, 'brukerregistrering-støtteark'!$M$5:$M$20, 0))*IF('04 Brukerregistrering'!P90="2", 1, VALUE('04 Brukerregistrering'!P90)),
   ""),
"")</f>
        <v/>
      </c>
      <c r="E89" s="186" t="str">
        <f ca="1">IF(AND(NOT(ISBLANK('04 Brukerregistrering'!K90)), NOT(ISBLANK('04 Brukerregistrering'!P90))),
   IFERROR(INDEX('brukerregistrering-støtteark'!$N$5:$N$20,
            MATCH('04 Brukerregistrering'!K90, 'brukerregistrering-støtteark'!$M$5:$M$20, 0))*IF('04 Brukerregistrering'!P90="2", 1, VALUE('04 Brukerregistrering'!P90)),
   ""),
"")</f>
        <v/>
      </c>
      <c r="F89" s="186" t="str">
        <f ca="1">IF(AND(NOT(ISBLANK('04 Brukerregistrering'!L90)), NOT(ISBLANK('04 Brukerregistrering'!P90))),
   IFERROR(INDEX('brukerregistrering-støtteark'!$N$5:$N$20,
            MATCH('04 Brukerregistrering'!L90, 'brukerregistrering-støtteark'!$M$5:$M$20, 0))*IF('04 Brukerregistrering'!P90="2", 1, VALUE('04 Brukerregistrering'!P90)),
   ""),
"")</f>
        <v/>
      </c>
      <c r="G89" s="186" t="str">
        <f ca="1">IF(AND(NOT(ISBLANK('04 Brukerregistrering'!M90)), NOT(ISBLANK('04 Brukerregistrering'!P90))),
   IFERROR(INDEX('brukerregistrering-støtteark'!$N$5:$N$20,
            MATCH('04 Brukerregistrering'!M90, 'brukerregistrering-støtteark'!$M$5:$M$20, 0))*IF('04 Brukerregistrering'!P90="2", 1, VALUE('04 Brukerregistrering'!P90)),
   ""),
"")</f>
        <v/>
      </c>
      <c r="H89" s="186" t="str">
        <f ca="1">IF(AND(NOT(ISBLANK('04 Brukerregistrering'!N90)), NOT(ISBLANK('04 Brukerregistrering'!P90))),
   IFERROR(INDEX('brukerregistrering-støtteark'!$N$5:$N$20,
            MATCH('04 Brukerregistrering'!N90, 'brukerregistrering-støtteark'!$M$5:$M$20, 0))*IF('04 Brukerregistrering'!P90="2", 1, VALUE('04 Brukerregistrering'!P90)),
   ""),
"")</f>
        <v/>
      </c>
      <c r="I89" s="187">
        <f t="shared" ca="1" si="2"/>
        <v>0</v>
      </c>
      <c r="J89" s="187">
        <f t="shared" ca="1" si="3"/>
        <v>0</v>
      </c>
    </row>
    <row r="90" spans="2:10" ht="15">
      <c r="B90" s="183">
        <f>'04 Brukerregistrering'!C91</f>
        <v>0</v>
      </c>
      <c r="C90" s="184">
        <f>'04 Brukerregistrering'!I91</f>
        <v>0</v>
      </c>
      <c r="D90" s="185" t="str">
        <f ca="1">IF(AND(NOT(ISBLANK('04 Brukerregistrering'!J91)), NOT(ISBLANK('04 Brukerregistrering'!P91))),
   IFERROR(INDEX('brukerregistrering-støtteark'!$N$5:$N$20,
            MATCH('04 Brukerregistrering'!J91, 'brukerregistrering-støtteark'!$M$5:$M$20, 0))*IF('04 Brukerregistrering'!P91="2", 1, VALUE('04 Brukerregistrering'!P91)),
   ""),
"")</f>
        <v/>
      </c>
      <c r="E90" s="186" t="str">
        <f ca="1">IF(AND(NOT(ISBLANK('04 Brukerregistrering'!K91)), NOT(ISBLANK('04 Brukerregistrering'!P91))),
   IFERROR(INDEX('brukerregistrering-støtteark'!$N$5:$N$20,
            MATCH('04 Brukerregistrering'!K91, 'brukerregistrering-støtteark'!$M$5:$M$20, 0))*IF('04 Brukerregistrering'!P91="2", 1, VALUE('04 Brukerregistrering'!P91)),
   ""),
"")</f>
        <v/>
      </c>
      <c r="F90" s="186" t="str">
        <f ca="1">IF(AND(NOT(ISBLANK('04 Brukerregistrering'!L91)), NOT(ISBLANK('04 Brukerregistrering'!P91))),
   IFERROR(INDEX('brukerregistrering-støtteark'!$N$5:$N$20,
            MATCH('04 Brukerregistrering'!L91, 'brukerregistrering-støtteark'!$M$5:$M$20, 0))*IF('04 Brukerregistrering'!P91="2", 1, VALUE('04 Brukerregistrering'!P91)),
   ""),
"")</f>
        <v/>
      </c>
      <c r="G90" s="186" t="str">
        <f ca="1">IF(AND(NOT(ISBLANK('04 Brukerregistrering'!M91)), NOT(ISBLANK('04 Brukerregistrering'!P91))),
   IFERROR(INDEX('brukerregistrering-støtteark'!$N$5:$N$20,
            MATCH('04 Brukerregistrering'!M91, 'brukerregistrering-støtteark'!$M$5:$M$20, 0))*IF('04 Brukerregistrering'!P91="2", 1, VALUE('04 Brukerregistrering'!P91)),
   ""),
"")</f>
        <v/>
      </c>
      <c r="H90" s="186" t="str">
        <f ca="1">IF(AND(NOT(ISBLANK('04 Brukerregistrering'!N91)), NOT(ISBLANK('04 Brukerregistrering'!P91))),
   IFERROR(INDEX('brukerregistrering-støtteark'!$N$5:$N$20,
            MATCH('04 Brukerregistrering'!N91, 'brukerregistrering-støtteark'!$M$5:$M$20, 0))*IF('04 Brukerregistrering'!P91="2", 1, VALUE('04 Brukerregistrering'!P91)),
   ""),
"")</f>
        <v/>
      </c>
      <c r="I90" s="187">
        <f t="shared" ca="1" si="2"/>
        <v>0</v>
      </c>
      <c r="J90" s="187">
        <f t="shared" ca="1" si="3"/>
        <v>0</v>
      </c>
    </row>
    <row r="91" spans="2:10" ht="15">
      <c r="B91" s="183">
        <f>'04 Brukerregistrering'!C92</f>
        <v>0</v>
      </c>
      <c r="C91" s="184">
        <f>'04 Brukerregistrering'!I92</f>
        <v>0</v>
      </c>
      <c r="D91" s="185" t="str">
        <f ca="1">IF(AND(NOT(ISBLANK('04 Brukerregistrering'!J92)), NOT(ISBLANK('04 Brukerregistrering'!P92))),
   IFERROR(INDEX('brukerregistrering-støtteark'!$N$5:$N$20,
            MATCH('04 Brukerregistrering'!J92, 'brukerregistrering-støtteark'!$M$5:$M$20, 0))*IF('04 Brukerregistrering'!P92="2", 1, VALUE('04 Brukerregistrering'!P92)),
   ""),
"")</f>
        <v/>
      </c>
      <c r="E91" s="186" t="str">
        <f ca="1">IF(AND(NOT(ISBLANK('04 Brukerregistrering'!K92)), NOT(ISBLANK('04 Brukerregistrering'!P92))),
   IFERROR(INDEX('brukerregistrering-støtteark'!$N$5:$N$20,
            MATCH('04 Brukerregistrering'!K92, 'brukerregistrering-støtteark'!$M$5:$M$20, 0))*IF('04 Brukerregistrering'!P92="2", 1, VALUE('04 Brukerregistrering'!P92)),
   ""),
"")</f>
        <v/>
      </c>
      <c r="F91" s="186" t="str">
        <f ca="1">IF(AND(NOT(ISBLANK('04 Brukerregistrering'!L92)), NOT(ISBLANK('04 Brukerregistrering'!P92))),
   IFERROR(INDEX('brukerregistrering-støtteark'!$N$5:$N$20,
            MATCH('04 Brukerregistrering'!L92, 'brukerregistrering-støtteark'!$M$5:$M$20, 0))*IF('04 Brukerregistrering'!P92="2", 1, VALUE('04 Brukerregistrering'!P92)),
   ""),
"")</f>
        <v/>
      </c>
      <c r="G91" s="186" t="str">
        <f ca="1">IF(AND(NOT(ISBLANK('04 Brukerregistrering'!M92)), NOT(ISBLANK('04 Brukerregistrering'!P92))),
   IFERROR(INDEX('brukerregistrering-støtteark'!$N$5:$N$20,
            MATCH('04 Brukerregistrering'!M92, 'brukerregistrering-støtteark'!$M$5:$M$20, 0))*IF('04 Brukerregistrering'!P92="2", 1, VALUE('04 Brukerregistrering'!P92)),
   ""),
"")</f>
        <v/>
      </c>
      <c r="H91" s="186" t="str">
        <f ca="1">IF(AND(NOT(ISBLANK('04 Brukerregistrering'!N92)), NOT(ISBLANK('04 Brukerregistrering'!P92))),
   IFERROR(INDEX('brukerregistrering-støtteark'!$N$5:$N$20,
            MATCH('04 Brukerregistrering'!N92, 'brukerregistrering-støtteark'!$M$5:$M$20, 0))*IF('04 Brukerregistrering'!P92="2", 1, VALUE('04 Brukerregistrering'!P92)),
   ""),
"")</f>
        <v/>
      </c>
      <c r="I91" s="187">
        <f t="shared" ca="1" si="2"/>
        <v>0</v>
      </c>
      <c r="J91" s="187">
        <f t="shared" ca="1" si="3"/>
        <v>0</v>
      </c>
    </row>
    <row r="92" spans="2:10" ht="15">
      <c r="B92" s="183">
        <f>'04 Brukerregistrering'!C93</f>
        <v>0</v>
      </c>
      <c r="C92" s="184">
        <f>'04 Brukerregistrering'!I93</f>
        <v>0</v>
      </c>
      <c r="D92" s="185" t="str">
        <f ca="1">IF(AND(NOT(ISBLANK('04 Brukerregistrering'!J93)), NOT(ISBLANK('04 Brukerregistrering'!P93))),
   IFERROR(INDEX('brukerregistrering-støtteark'!$N$5:$N$20,
            MATCH('04 Brukerregistrering'!J93, 'brukerregistrering-støtteark'!$M$5:$M$20, 0))*IF('04 Brukerregistrering'!P93="2", 1, VALUE('04 Brukerregistrering'!P93)),
   ""),
"")</f>
        <v/>
      </c>
      <c r="E92" s="186" t="str">
        <f ca="1">IF(AND(NOT(ISBLANK('04 Brukerregistrering'!K93)), NOT(ISBLANK('04 Brukerregistrering'!P93))),
   IFERROR(INDEX('brukerregistrering-støtteark'!$N$5:$N$20,
            MATCH('04 Brukerregistrering'!K93, 'brukerregistrering-støtteark'!$M$5:$M$20, 0))*IF('04 Brukerregistrering'!P93="2", 1, VALUE('04 Brukerregistrering'!P93)),
   ""),
"")</f>
        <v/>
      </c>
      <c r="F92" s="186" t="str">
        <f ca="1">IF(AND(NOT(ISBLANK('04 Brukerregistrering'!L93)), NOT(ISBLANK('04 Brukerregistrering'!P93))),
   IFERROR(INDEX('brukerregistrering-støtteark'!$N$5:$N$20,
            MATCH('04 Brukerregistrering'!L93, 'brukerregistrering-støtteark'!$M$5:$M$20, 0))*IF('04 Brukerregistrering'!P93="2", 1, VALUE('04 Brukerregistrering'!P93)),
   ""),
"")</f>
        <v/>
      </c>
      <c r="G92" s="186" t="str">
        <f ca="1">IF(AND(NOT(ISBLANK('04 Brukerregistrering'!M93)), NOT(ISBLANK('04 Brukerregistrering'!P93))),
   IFERROR(INDEX('brukerregistrering-støtteark'!$N$5:$N$20,
            MATCH('04 Brukerregistrering'!M93, 'brukerregistrering-støtteark'!$M$5:$M$20, 0))*IF('04 Brukerregistrering'!P93="2", 1, VALUE('04 Brukerregistrering'!P93)),
   ""),
"")</f>
        <v/>
      </c>
      <c r="H92" s="186" t="str">
        <f ca="1">IF(AND(NOT(ISBLANK('04 Brukerregistrering'!N93)), NOT(ISBLANK('04 Brukerregistrering'!P93))),
   IFERROR(INDEX('brukerregistrering-støtteark'!$N$5:$N$20,
            MATCH('04 Brukerregistrering'!N93, 'brukerregistrering-støtteark'!$M$5:$M$20, 0))*IF('04 Brukerregistrering'!P93="2", 1, VALUE('04 Brukerregistrering'!P93)),
   ""),
"")</f>
        <v/>
      </c>
      <c r="I92" s="187">
        <f t="shared" ca="1" si="2"/>
        <v>0</v>
      </c>
      <c r="J92" s="187">
        <f t="shared" ca="1" si="3"/>
        <v>0</v>
      </c>
    </row>
    <row r="93" spans="2:10" ht="15">
      <c r="B93" s="183">
        <f>'04 Brukerregistrering'!C94</f>
        <v>0</v>
      </c>
      <c r="C93" s="184">
        <f>'04 Brukerregistrering'!I94</f>
        <v>0</v>
      </c>
      <c r="D93" s="185" t="str">
        <f ca="1">IF(AND(NOT(ISBLANK('04 Brukerregistrering'!J94)), NOT(ISBLANK('04 Brukerregistrering'!P94))),
   IFERROR(INDEX('brukerregistrering-støtteark'!$N$5:$N$20,
            MATCH('04 Brukerregistrering'!J94, 'brukerregistrering-støtteark'!$M$5:$M$20, 0))*IF('04 Brukerregistrering'!P94="2", 1, VALUE('04 Brukerregistrering'!P94)),
   ""),
"")</f>
        <v/>
      </c>
      <c r="E93" s="186" t="str">
        <f ca="1">IF(AND(NOT(ISBLANK('04 Brukerregistrering'!K94)), NOT(ISBLANK('04 Brukerregistrering'!P94))),
   IFERROR(INDEX('brukerregistrering-støtteark'!$N$5:$N$20,
            MATCH('04 Brukerregistrering'!K94, 'brukerregistrering-støtteark'!$M$5:$M$20, 0))*IF('04 Brukerregistrering'!P94="2", 1, VALUE('04 Brukerregistrering'!P94)),
   ""),
"")</f>
        <v/>
      </c>
      <c r="F93" s="186" t="str">
        <f ca="1">IF(AND(NOT(ISBLANK('04 Brukerregistrering'!L94)), NOT(ISBLANK('04 Brukerregistrering'!P94))),
   IFERROR(INDEX('brukerregistrering-støtteark'!$N$5:$N$20,
            MATCH('04 Brukerregistrering'!L94, 'brukerregistrering-støtteark'!$M$5:$M$20, 0))*IF('04 Brukerregistrering'!P94="2", 1, VALUE('04 Brukerregistrering'!P94)),
   ""),
"")</f>
        <v/>
      </c>
      <c r="G93" s="186" t="str">
        <f ca="1">IF(AND(NOT(ISBLANK('04 Brukerregistrering'!M94)), NOT(ISBLANK('04 Brukerregistrering'!P94))),
   IFERROR(INDEX('brukerregistrering-støtteark'!$N$5:$N$20,
            MATCH('04 Brukerregistrering'!M94, 'brukerregistrering-støtteark'!$M$5:$M$20, 0))*IF('04 Brukerregistrering'!P94="2", 1, VALUE('04 Brukerregistrering'!P94)),
   ""),
"")</f>
        <v/>
      </c>
      <c r="H93" s="186" t="str">
        <f ca="1">IF(AND(NOT(ISBLANK('04 Brukerregistrering'!N94)), NOT(ISBLANK('04 Brukerregistrering'!P94))),
   IFERROR(INDEX('brukerregistrering-støtteark'!$N$5:$N$20,
            MATCH('04 Brukerregistrering'!N94, 'brukerregistrering-støtteark'!$M$5:$M$20, 0))*IF('04 Brukerregistrering'!P94="2", 1, VALUE('04 Brukerregistrering'!P94)),
   ""),
"")</f>
        <v/>
      </c>
      <c r="I93" s="187">
        <f t="shared" ca="1" si="2"/>
        <v>0</v>
      </c>
      <c r="J93" s="187">
        <f t="shared" ca="1" si="3"/>
        <v>0</v>
      </c>
    </row>
    <row r="94" spans="2:10" ht="15">
      <c r="B94" s="183">
        <f>'04 Brukerregistrering'!C95</f>
        <v>0</v>
      </c>
      <c r="C94" s="184">
        <f>'04 Brukerregistrering'!I95</f>
        <v>0</v>
      </c>
      <c r="D94" s="185" t="str">
        <f ca="1">IF(AND(NOT(ISBLANK('04 Brukerregistrering'!J95)), NOT(ISBLANK('04 Brukerregistrering'!P95))),
   IFERROR(INDEX('brukerregistrering-støtteark'!$N$5:$N$20,
            MATCH('04 Brukerregistrering'!J95, 'brukerregistrering-støtteark'!$M$5:$M$20, 0))*IF('04 Brukerregistrering'!P95="2", 1, VALUE('04 Brukerregistrering'!P95)),
   ""),
"")</f>
        <v/>
      </c>
      <c r="E94" s="186" t="str">
        <f ca="1">IF(AND(NOT(ISBLANK('04 Brukerregistrering'!K95)), NOT(ISBLANK('04 Brukerregistrering'!P95))),
   IFERROR(INDEX('brukerregistrering-støtteark'!$N$5:$N$20,
            MATCH('04 Brukerregistrering'!K95, 'brukerregistrering-støtteark'!$M$5:$M$20, 0))*IF('04 Brukerregistrering'!P95="2", 1, VALUE('04 Brukerregistrering'!P95)),
   ""),
"")</f>
        <v/>
      </c>
      <c r="F94" s="186" t="str">
        <f ca="1">IF(AND(NOT(ISBLANK('04 Brukerregistrering'!L95)), NOT(ISBLANK('04 Brukerregistrering'!P95))),
   IFERROR(INDEX('brukerregistrering-støtteark'!$N$5:$N$20,
            MATCH('04 Brukerregistrering'!L95, 'brukerregistrering-støtteark'!$M$5:$M$20, 0))*IF('04 Brukerregistrering'!P95="2", 1, VALUE('04 Brukerregistrering'!P95)),
   ""),
"")</f>
        <v/>
      </c>
      <c r="G94" s="186" t="str">
        <f ca="1">IF(AND(NOT(ISBLANK('04 Brukerregistrering'!M95)), NOT(ISBLANK('04 Brukerregistrering'!P95))),
   IFERROR(INDEX('brukerregistrering-støtteark'!$N$5:$N$20,
            MATCH('04 Brukerregistrering'!M95, 'brukerregistrering-støtteark'!$M$5:$M$20, 0))*IF('04 Brukerregistrering'!P95="2", 1, VALUE('04 Brukerregistrering'!P95)),
   ""),
"")</f>
        <v/>
      </c>
      <c r="H94" s="186" t="str">
        <f ca="1">IF(AND(NOT(ISBLANK('04 Brukerregistrering'!N95)), NOT(ISBLANK('04 Brukerregistrering'!P95))),
   IFERROR(INDEX('brukerregistrering-støtteark'!$N$5:$N$20,
            MATCH('04 Brukerregistrering'!N95, 'brukerregistrering-støtteark'!$M$5:$M$20, 0))*IF('04 Brukerregistrering'!P95="2", 1, VALUE('04 Brukerregistrering'!P95)),
   ""),
"")</f>
        <v/>
      </c>
      <c r="I94" s="187">
        <f t="shared" ca="1" si="2"/>
        <v>0</v>
      </c>
      <c r="J94" s="187">
        <f t="shared" ca="1" si="3"/>
        <v>0</v>
      </c>
    </row>
    <row r="95" spans="2:10" ht="15">
      <c r="B95" s="183">
        <f>'04 Brukerregistrering'!C96</f>
        <v>0</v>
      </c>
      <c r="C95" s="184">
        <f>'04 Brukerregistrering'!I96</f>
        <v>0</v>
      </c>
      <c r="D95" s="185" t="str">
        <f ca="1">IF(AND(NOT(ISBLANK('04 Brukerregistrering'!J96)), NOT(ISBLANK('04 Brukerregistrering'!P96))),
   IFERROR(INDEX('brukerregistrering-støtteark'!$N$5:$N$20,
            MATCH('04 Brukerregistrering'!J96, 'brukerregistrering-støtteark'!$M$5:$M$20, 0))*IF('04 Brukerregistrering'!P96="2", 1, VALUE('04 Brukerregistrering'!P96)),
   ""),
"")</f>
        <v/>
      </c>
      <c r="E95" s="186" t="str">
        <f ca="1">IF(AND(NOT(ISBLANK('04 Brukerregistrering'!K96)), NOT(ISBLANK('04 Brukerregistrering'!P96))),
   IFERROR(INDEX('brukerregistrering-støtteark'!$N$5:$N$20,
            MATCH('04 Brukerregistrering'!K96, 'brukerregistrering-støtteark'!$M$5:$M$20, 0))*IF('04 Brukerregistrering'!P96="2", 1, VALUE('04 Brukerregistrering'!P96)),
   ""),
"")</f>
        <v/>
      </c>
      <c r="F95" s="186" t="str">
        <f ca="1">IF(AND(NOT(ISBLANK('04 Brukerregistrering'!L96)), NOT(ISBLANK('04 Brukerregistrering'!P96))),
   IFERROR(INDEX('brukerregistrering-støtteark'!$N$5:$N$20,
            MATCH('04 Brukerregistrering'!L96, 'brukerregistrering-støtteark'!$M$5:$M$20, 0))*IF('04 Brukerregistrering'!P96="2", 1, VALUE('04 Brukerregistrering'!P96)),
   ""),
"")</f>
        <v/>
      </c>
      <c r="G95" s="186" t="str">
        <f ca="1">IF(AND(NOT(ISBLANK('04 Brukerregistrering'!M96)), NOT(ISBLANK('04 Brukerregistrering'!P96))),
   IFERROR(INDEX('brukerregistrering-støtteark'!$N$5:$N$20,
            MATCH('04 Brukerregistrering'!M96, 'brukerregistrering-støtteark'!$M$5:$M$20, 0))*IF('04 Brukerregistrering'!P96="2", 1, VALUE('04 Brukerregistrering'!P96)),
   ""),
"")</f>
        <v/>
      </c>
      <c r="H95" s="186" t="str">
        <f ca="1">IF(AND(NOT(ISBLANK('04 Brukerregistrering'!N96)), NOT(ISBLANK('04 Brukerregistrering'!P96))),
   IFERROR(INDEX('brukerregistrering-støtteark'!$N$5:$N$20,
            MATCH('04 Brukerregistrering'!N96, 'brukerregistrering-støtteark'!$M$5:$M$20, 0))*IF('04 Brukerregistrering'!P96="2", 1, VALUE('04 Brukerregistrering'!P96)),
   ""),
"")</f>
        <v/>
      </c>
      <c r="I95" s="187">
        <f t="shared" ca="1" si="2"/>
        <v>0</v>
      </c>
      <c r="J95" s="187">
        <f t="shared" ca="1" si="3"/>
        <v>0</v>
      </c>
    </row>
    <row r="96" spans="2:10" ht="15">
      <c r="B96" s="183">
        <f>'04 Brukerregistrering'!C97</f>
        <v>0</v>
      </c>
      <c r="C96" s="184">
        <f>'04 Brukerregistrering'!I97</f>
        <v>0</v>
      </c>
      <c r="D96" s="185" t="str">
        <f ca="1">IF(AND(NOT(ISBLANK('04 Brukerregistrering'!J97)), NOT(ISBLANK('04 Brukerregistrering'!P97))),
   IFERROR(INDEX('brukerregistrering-støtteark'!$N$5:$N$20,
            MATCH('04 Brukerregistrering'!J97, 'brukerregistrering-støtteark'!$M$5:$M$20, 0))*IF('04 Brukerregistrering'!P97="2", 1, VALUE('04 Brukerregistrering'!P97)),
   ""),
"")</f>
        <v/>
      </c>
      <c r="E96" s="186" t="str">
        <f ca="1">IF(AND(NOT(ISBLANK('04 Brukerregistrering'!K97)), NOT(ISBLANK('04 Brukerregistrering'!P97))),
   IFERROR(INDEX('brukerregistrering-støtteark'!$N$5:$N$20,
            MATCH('04 Brukerregistrering'!K97, 'brukerregistrering-støtteark'!$M$5:$M$20, 0))*IF('04 Brukerregistrering'!P97="2", 1, VALUE('04 Brukerregistrering'!P97)),
   ""),
"")</f>
        <v/>
      </c>
      <c r="F96" s="186" t="str">
        <f ca="1">IF(AND(NOT(ISBLANK('04 Brukerregistrering'!L97)), NOT(ISBLANK('04 Brukerregistrering'!P97))),
   IFERROR(INDEX('brukerregistrering-støtteark'!$N$5:$N$20,
            MATCH('04 Brukerregistrering'!L97, 'brukerregistrering-støtteark'!$M$5:$M$20, 0))*IF('04 Brukerregistrering'!P97="2", 1, VALUE('04 Brukerregistrering'!P97)),
   ""),
"")</f>
        <v/>
      </c>
      <c r="G96" s="186" t="str">
        <f ca="1">IF(AND(NOT(ISBLANK('04 Brukerregistrering'!M97)), NOT(ISBLANK('04 Brukerregistrering'!P97))),
   IFERROR(INDEX('brukerregistrering-støtteark'!$N$5:$N$20,
            MATCH('04 Brukerregistrering'!M97, 'brukerregistrering-støtteark'!$M$5:$M$20, 0))*IF('04 Brukerregistrering'!P97="2", 1, VALUE('04 Brukerregistrering'!P97)),
   ""),
"")</f>
        <v/>
      </c>
      <c r="H96" s="186" t="str">
        <f ca="1">IF(AND(NOT(ISBLANK('04 Brukerregistrering'!N97)), NOT(ISBLANK('04 Brukerregistrering'!P97))),
   IFERROR(INDEX('brukerregistrering-støtteark'!$N$5:$N$20,
            MATCH('04 Brukerregistrering'!N97, 'brukerregistrering-støtteark'!$M$5:$M$20, 0))*IF('04 Brukerregistrering'!P97="2", 1, VALUE('04 Brukerregistrering'!P97)),
   ""),
"")</f>
        <v/>
      </c>
      <c r="I96" s="187">
        <f t="shared" ca="1" si="2"/>
        <v>0</v>
      </c>
      <c r="J96" s="187">
        <f t="shared" ca="1" si="3"/>
        <v>0</v>
      </c>
    </row>
    <row r="97" spans="2:10" ht="15">
      <c r="B97" s="183">
        <f>'04 Brukerregistrering'!C98</f>
        <v>0</v>
      </c>
      <c r="C97" s="184">
        <f>'04 Brukerregistrering'!I98</f>
        <v>0</v>
      </c>
      <c r="D97" s="185" t="str">
        <f ca="1">IF(AND(NOT(ISBLANK('04 Brukerregistrering'!J98)), NOT(ISBLANK('04 Brukerregistrering'!P98))),
   IFERROR(INDEX('brukerregistrering-støtteark'!$N$5:$N$20,
            MATCH('04 Brukerregistrering'!J98, 'brukerregistrering-støtteark'!$M$5:$M$20, 0))*IF('04 Brukerregistrering'!P98="2", 1, VALUE('04 Brukerregistrering'!P98)),
   ""),
"")</f>
        <v/>
      </c>
      <c r="E97" s="186" t="str">
        <f ca="1">IF(AND(NOT(ISBLANK('04 Brukerregistrering'!K98)), NOT(ISBLANK('04 Brukerregistrering'!P98))),
   IFERROR(INDEX('brukerregistrering-støtteark'!$N$5:$N$20,
            MATCH('04 Brukerregistrering'!K98, 'brukerregistrering-støtteark'!$M$5:$M$20, 0))*IF('04 Brukerregistrering'!P98="2", 1, VALUE('04 Brukerregistrering'!P98)),
   ""),
"")</f>
        <v/>
      </c>
      <c r="F97" s="186" t="str">
        <f ca="1">IF(AND(NOT(ISBLANK('04 Brukerregistrering'!L98)), NOT(ISBLANK('04 Brukerregistrering'!P98))),
   IFERROR(INDEX('brukerregistrering-støtteark'!$N$5:$N$20,
            MATCH('04 Brukerregistrering'!L98, 'brukerregistrering-støtteark'!$M$5:$M$20, 0))*IF('04 Brukerregistrering'!P98="2", 1, VALUE('04 Brukerregistrering'!P98)),
   ""),
"")</f>
        <v/>
      </c>
      <c r="G97" s="186" t="str">
        <f ca="1">IF(AND(NOT(ISBLANK('04 Brukerregistrering'!M98)), NOT(ISBLANK('04 Brukerregistrering'!P98))),
   IFERROR(INDEX('brukerregistrering-støtteark'!$N$5:$N$20,
            MATCH('04 Brukerregistrering'!M98, 'brukerregistrering-støtteark'!$M$5:$M$20, 0))*IF('04 Brukerregistrering'!P98="2", 1, VALUE('04 Brukerregistrering'!P98)),
   ""),
"")</f>
        <v/>
      </c>
      <c r="H97" s="186" t="str">
        <f ca="1">IF(AND(NOT(ISBLANK('04 Brukerregistrering'!N98)), NOT(ISBLANK('04 Brukerregistrering'!P98))),
   IFERROR(INDEX('brukerregistrering-støtteark'!$N$5:$N$20,
            MATCH('04 Brukerregistrering'!N98, 'brukerregistrering-støtteark'!$M$5:$M$20, 0))*IF('04 Brukerregistrering'!P98="2", 1, VALUE('04 Brukerregistrering'!P98)),
   ""),
"")</f>
        <v/>
      </c>
      <c r="I97" s="187">
        <f t="shared" ca="1" si="2"/>
        <v>0</v>
      </c>
      <c r="J97" s="187">
        <f t="shared" ca="1" si="3"/>
        <v>0</v>
      </c>
    </row>
    <row r="98" spans="2:10" ht="15">
      <c r="B98" s="183">
        <f>'04 Brukerregistrering'!C99</f>
        <v>0</v>
      </c>
      <c r="C98" s="184">
        <f>'04 Brukerregistrering'!I99</f>
        <v>0</v>
      </c>
      <c r="D98" s="185" t="str">
        <f ca="1">IF(AND(NOT(ISBLANK('04 Brukerregistrering'!J99)), NOT(ISBLANK('04 Brukerregistrering'!P99))),
   IFERROR(INDEX('brukerregistrering-støtteark'!$N$5:$N$20,
            MATCH('04 Brukerregistrering'!J99, 'brukerregistrering-støtteark'!$M$5:$M$20, 0))*IF('04 Brukerregistrering'!P99="2", 1, VALUE('04 Brukerregistrering'!P99)),
   ""),
"")</f>
        <v/>
      </c>
      <c r="E98" s="186" t="str">
        <f ca="1">IF(AND(NOT(ISBLANK('04 Brukerregistrering'!K99)), NOT(ISBLANK('04 Brukerregistrering'!P99))),
   IFERROR(INDEX('brukerregistrering-støtteark'!$N$5:$N$20,
            MATCH('04 Brukerregistrering'!K99, 'brukerregistrering-støtteark'!$M$5:$M$20, 0))*IF('04 Brukerregistrering'!P99="2", 1, VALUE('04 Brukerregistrering'!P99)),
   ""),
"")</f>
        <v/>
      </c>
      <c r="F98" s="186" t="str">
        <f ca="1">IF(AND(NOT(ISBLANK('04 Brukerregistrering'!L99)), NOT(ISBLANK('04 Brukerregistrering'!P99))),
   IFERROR(INDEX('brukerregistrering-støtteark'!$N$5:$N$20,
            MATCH('04 Brukerregistrering'!L99, 'brukerregistrering-støtteark'!$M$5:$M$20, 0))*IF('04 Brukerregistrering'!P99="2", 1, VALUE('04 Brukerregistrering'!P99)),
   ""),
"")</f>
        <v/>
      </c>
      <c r="G98" s="186" t="str">
        <f ca="1">IF(AND(NOT(ISBLANK('04 Brukerregistrering'!M99)), NOT(ISBLANK('04 Brukerregistrering'!P99))),
   IFERROR(INDEX('brukerregistrering-støtteark'!$N$5:$N$20,
            MATCH('04 Brukerregistrering'!M99, 'brukerregistrering-støtteark'!$M$5:$M$20, 0))*IF('04 Brukerregistrering'!P99="2", 1, VALUE('04 Brukerregistrering'!P99)),
   ""),
"")</f>
        <v/>
      </c>
      <c r="H98" s="186" t="str">
        <f ca="1">IF(AND(NOT(ISBLANK('04 Brukerregistrering'!N99)), NOT(ISBLANK('04 Brukerregistrering'!P99))),
   IFERROR(INDEX('brukerregistrering-støtteark'!$N$5:$N$20,
            MATCH('04 Brukerregistrering'!N99, 'brukerregistrering-støtteark'!$M$5:$M$20, 0))*IF('04 Brukerregistrering'!P99="2", 1, VALUE('04 Brukerregistrering'!P99)),
   ""),
"")</f>
        <v/>
      </c>
      <c r="I98" s="187">
        <f t="shared" ca="1" si="2"/>
        <v>0</v>
      </c>
      <c r="J98" s="187">
        <f t="shared" ca="1" si="3"/>
        <v>0</v>
      </c>
    </row>
    <row r="99" spans="2:10" ht="15">
      <c r="B99" s="183">
        <f>'04 Brukerregistrering'!C100</f>
        <v>0</v>
      </c>
      <c r="C99" s="184">
        <f>'04 Brukerregistrering'!I100</f>
        <v>0</v>
      </c>
      <c r="D99" s="185" t="str">
        <f ca="1">IF(AND(NOT(ISBLANK('04 Brukerregistrering'!J100)), NOT(ISBLANK('04 Brukerregistrering'!P100))),
   IFERROR(INDEX('brukerregistrering-støtteark'!$N$5:$N$20,
            MATCH('04 Brukerregistrering'!J100, 'brukerregistrering-støtteark'!$M$5:$M$20, 0))*IF('04 Brukerregistrering'!P100="2", 1, VALUE('04 Brukerregistrering'!P100)),
   ""),
"")</f>
        <v/>
      </c>
      <c r="E99" s="186" t="str">
        <f ca="1">IF(AND(NOT(ISBLANK('04 Brukerregistrering'!K100)), NOT(ISBLANK('04 Brukerregistrering'!P100))),
   IFERROR(INDEX('brukerregistrering-støtteark'!$N$5:$N$20,
            MATCH('04 Brukerregistrering'!K100, 'brukerregistrering-støtteark'!$M$5:$M$20, 0))*IF('04 Brukerregistrering'!P100="2", 1, VALUE('04 Brukerregistrering'!P100)),
   ""),
"")</f>
        <v/>
      </c>
      <c r="F99" s="186" t="str">
        <f ca="1">IF(AND(NOT(ISBLANK('04 Brukerregistrering'!L100)), NOT(ISBLANK('04 Brukerregistrering'!P100))),
   IFERROR(INDEX('brukerregistrering-støtteark'!$N$5:$N$20,
            MATCH('04 Brukerregistrering'!L100, 'brukerregistrering-støtteark'!$M$5:$M$20, 0))*IF('04 Brukerregistrering'!P100="2", 1, VALUE('04 Brukerregistrering'!P100)),
   ""),
"")</f>
        <v/>
      </c>
      <c r="G99" s="186" t="str">
        <f ca="1">IF(AND(NOT(ISBLANK('04 Brukerregistrering'!M100)), NOT(ISBLANK('04 Brukerregistrering'!P100))),
   IFERROR(INDEX('brukerregistrering-støtteark'!$N$5:$N$20,
            MATCH('04 Brukerregistrering'!M100, 'brukerregistrering-støtteark'!$M$5:$M$20, 0))*IF('04 Brukerregistrering'!P100="2", 1, VALUE('04 Brukerregistrering'!P100)),
   ""),
"")</f>
        <v/>
      </c>
      <c r="H99" s="186" t="str">
        <f ca="1">IF(AND(NOT(ISBLANK('04 Brukerregistrering'!N100)), NOT(ISBLANK('04 Brukerregistrering'!P100))),
   IFERROR(INDEX('brukerregistrering-støtteark'!$N$5:$N$20,
            MATCH('04 Brukerregistrering'!N100, 'brukerregistrering-støtteark'!$M$5:$M$20, 0))*IF('04 Brukerregistrering'!P100="2", 1, VALUE('04 Brukerregistrering'!P100)),
   ""),
"")</f>
        <v/>
      </c>
      <c r="I99" s="187">
        <f t="shared" ca="1" si="2"/>
        <v>0</v>
      </c>
      <c r="J99" s="187">
        <f t="shared" ca="1" si="3"/>
        <v>0</v>
      </c>
    </row>
    <row r="100" spans="2:10" ht="15">
      <c r="B100" s="183">
        <f>'04 Brukerregistrering'!C101</f>
        <v>0</v>
      </c>
      <c r="C100" s="184">
        <f>'04 Brukerregistrering'!I101</f>
        <v>0</v>
      </c>
      <c r="D100" s="185" t="str">
        <f ca="1">IF(AND(NOT(ISBLANK('04 Brukerregistrering'!J101)), NOT(ISBLANK('04 Brukerregistrering'!P101))),
   IFERROR(INDEX('brukerregistrering-støtteark'!$N$5:$N$20,
            MATCH('04 Brukerregistrering'!J101, 'brukerregistrering-støtteark'!$M$5:$M$20, 0))*IF('04 Brukerregistrering'!P101="2", 1, VALUE('04 Brukerregistrering'!P101)),
   ""),
"")</f>
        <v/>
      </c>
      <c r="E100" s="186" t="str">
        <f ca="1">IF(AND(NOT(ISBLANK('04 Brukerregistrering'!K101)), NOT(ISBLANK('04 Brukerregistrering'!P101))),
   IFERROR(INDEX('brukerregistrering-støtteark'!$N$5:$N$20,
            MATCH('04 Brukerregistrering'!K101, 'brukerregistrering-støtteark'!$M$5:$M$20, 0))*IF('04 Brukerregistrering'!P101="2", 1, VALUE('04 Brukerregistrering'!P101)),
   ""),
"")</f>
        <v/>
      </c>
      <c r="F100" s="186" t="str">
        <f ca="1">IF(AND(NOT(ISBLANK('04 Brukerregistrering'!L101)), NOT(ISBLANK('04 Brukerregistrering'!P101))),
   IFERROR(INDEX('brukerregistrering-støtteark'!$N$5:$N$20,
            MATCH('04 Brukerregistrering'!L101, 'brukerregistrering-støtteark'!$M$5:$M$20, 0))*IF('04 Brukerregistrering'!P101="2", 1, VALUE('04 Brukerregistrering'!P101)),
   ""),
"")</f>
        <v/>
      </c>
      <c r="G100" s="186" t="str">
        <f ca="1">IF(AND(NOT(ISBLANK('04 Brukerregistrering'!M101)), NOT(ISBLANK('04 Brukerregistrering'!P101))),
   IFERROR(INDEX('brukerregistrering-støtteark'!$N$5:$N$20,
            MATCH('04 Brukerregistrering'!M101, 'brukerregistrering-støtteark'!$M$5:$M$20, 0))*IF('04 Brukerregistrering'!P101="2", 1, VALUE('04 Brukerregistrering'!P101)),
   ""),
"")</f>
        <v/>
      </c>
      <c r="H100" s="186" t="str">
        <f ca="1">IF(AND(NOT(ISBLANK('04 Brukerregistrering'!N101)), NOT(ISBLANK('04 Brukerregistrering'!P101))),
   IFERROR(INDEX('brukerregistrering-støtteark'!$N$5:$N$20,
            MATCH('04 Brukerregistrering'!N101, 'brukerregistrering-støtteark'!$M$5:$M$20, 0))*IF('04 Brukerregistrering'!P101="2", 1, VALUE('04 Brukerregistrering'!P101)),
   ""),
"")</f>
        <v/>
      </c>
      <c r="I100" s="187">
        <f t="shared" ca="1" si="2"/>
        <v>0</v>
      </c>
      <c r="J100" s="187">
        <f t="shared" ca="1" si="3"/>
        <v>0</v>
      </c>
    </row>
    <row r="101" spans="2:10" ht="15">
      <c r="B101" s="183">
        <f>'04 Brukerregistrering'!C102</f>
        <v>0</v>
      </c>
      <c r="C101" s="184">
        <f>'04 Brukerregistrering'!I102</f>
        <v>0</v>
      </c>
      <c r="D101" s="185" t="str">
        <f ca="1">IF(AND(NOT(ISBLANK('04 Brukerregistrering'!J102)), NOT(ISBLANK('04 Brukerregistrering'!P102))),
   IFERROR(INDEX('brukerregistrering-støtteark'!$N$5:$N$20,
            MATCH('04 Brukerregistrering'!J102, 'brukerregistrering-støtteark'!$M$5:$M$20, 0))*IF('04 Brukerregistrering'!P102="2", 1, VALUE('04 Brukerregistrering'!P102)),
   ""),
"")</f>
        <v/>
      </c>
      <c r="E101" s="186" t="str">
        <f ca="1">IF(AND(NOT(ISBLANK('04 Brukerregistrering'!K102)), NOT(ISBLANK('04 Brukerregistrering'!P102))),
   IFERROR(INDEX('brukerregistrering-støtteark'!$N$5:$N$20,
            MATCH('04 Brukerregistrering'!K102, 'brukerregistrering-støtteark'!$M$5:$M$20, 0))*IF('04 Brukerregistrering'!P102="2", 1, VALUE('04 Brukerregistrering'!P102)),
   ""),
"")</f>
        <v/>
      </c>
      <c r="F101" s="186" t="str">
        <f ca="1">IF(AND(NOT(ISBLANK('04 Brukerregistrering'!L102)), NOT(ISBLANK('04 Brukerregistrering'!P102))),
   IFERROR(INDEX('brukerregistrering-støtteark'!$N$5:$N$20,
            MATCH('04 Brukerregistrering'!L102, 'brukerregistrering-støtteark'!$M$5:$M$20, 0))*IF('04 Brukerregistrering'!P102="2", 1, VALUE('04 Brukerregistrering'!P102)),
   ""),
"")</f>
        <v/>
      </c>
      <c r="G101" s="186" t="str">
        <f ca="1">IF(AND(NOT(ISBLANK('04 Brukerregistrering'!M102)), NOT(ISBLANK('04 Brukerregistrering'!P102))),
   IFERROR(INDEX('brukerregistrering-støtteark'!$N$5:$N$20,
            MATCH('04 Brukerregistrering'!M102, 'brukerregistrering-støtteark'!$M$5:$M$20, 0))*IF('04 Brukerregistrering'!P102="2", 1, VALUE('04 Brukerregistrering'!P102)),
   ""),
"")</f>
        <v/>
      </c>
      <c r="H101" s="186" t="str">
        <f ca="1">IF(AND(NOT(ISBLANK('04 Brukerregistrering'!N102)), NOT(ISBLANK('04 Brukerregistrering'!P102))),
   IFERROR(INDEX('brukerregistrering-støtteark'!$N$5:$N$20,
            MATCH('04 Brukerregistrering'!N102, 'brukerregistrering-støtteark'!$M$5:$M$20, 0))*IF('04 Brukerregistrering'!P102="2", 1, VALUE('04 Brukerregistrering'!P102)),
   ""),
"")</f>
        <v/>
      </c>
      <c r="I101" s="187">
        <f t="shared" ca="1" si="2"/>
        <v>0</v>
      </c>
      <c r="J101" s="187">
        <f t="shared" ca="1" si="3"/>
        <v>0</v>
      </c>
    </row>
    <row r="102" spans="2:10" ht="15">
      <c r="B102" s="183">
        <f>'04 Brukerregistrering'!C103</f>
        <v>0</v>
      </c>
      <c r="C102" s="184">
        <f>'04 Brukerregistrering'!I103</f>
        <v>0</v>
      </c>
      <c r="D102" s="185" t="str">
        <f ca="1">IF(AND(NOT(ISBLANK('04 Brukerregistrering'!J103)), NOT(ISBLANK('04 Brukerregistrering'!P103))),
   IFERROR(INDEX('brukerregistrering-støtteark'!$N$5:$N$20,
            MATCH('04 Brukerregistrering'!J103, 'brukerregistrering-støtteark'!$M$5:$M$20, 0))*IF('04 Brukerregistrering'!P103="2", 1, VALUE('04 Brukerregistrering'!P103)),
   ""),
"")</f>
        <v/>
      </c>
      <c r="E102" s="186" t="str">
        <f ca="1">IF(AND(NOT(ISBLANK('04 Brukerregistrering'!K103)), NOT(ISBLANK('04 Brukerregistrering'!P103))),
   IFERROR(INDEX('brukerregistrering-støtteark'!$N$5:$N$20,
            MATCH('04 Brukerregistrering'!K103, 'brukerregistrering-støtteark'!$M$5:$M$20, 0))*IF('04 Brukerregistrering'!P103="2", 1, VALUE('04 Brukerregistrering'!P103)),
   ""),
"")</f>
        <v/>
      </c>
      <c r="F102" s="186" t="str">
        <f ca="1">IF(AND(NOT(ISBLANK('04 Brukerregistrering'!L103)), NOT(ISBLANK('04 Brukerregistrering'!P103))),
   IFERROR(INDEX('brukerregistrering-støtteark'!$N$5:$N$20,
            MATCH('04 Brukerregistrering'!L103, 'brukerregistrering-støtteark'!$M$5:$M$20, 0))*IF('04 Brukerregistrering'!P103="2", 1, VALUE('04 Brukerregistrering'!P103)),
   ""),
"")</f>
        <v/>
      </c>
      <c r="G102" s="186" t="str">
        <f ca="1">IF(AND(NOT(ISBLANK('04 Brukerregistrering'!M103)), NOT(ISBLANK('04 Brukerregistrering'!P103))),
   IFERROR(INDEX('brukerregistrering-støtteark'!$N$5:$N$20,
            MATCH('04 Brukerregistrering'!M103, 'brukerregistrering-støtteark'!$M$5:$M$20, 0))*IF('04 Brukerregistrering'!P103="2", 1, VALUE('04 Brukerregistrering'!P103)),
   ""),
"")</f>
        <v/>
      </c>
      <c r="H102" s="186" t="str">
        <f ca="1">IF(AND(NOT(ISBLANK('04 Brukerregistrering'!N103)), NOT(ISBLANK('04 Brukerregistrering'!P103))),
   IFERROR(INDEX('brukerregistrering-støtteark'!$N$5:$N$20,
            MATCH('04 Brukerregistrering'!N103, 'brukerregistrering-støtteark'!$M$5:$M$20, 0))*IF('04 Brukerregistrering'!P103="2", 1, VALUE('04 Brukerregistrering'!P103)),
   ""),
"")</f>
        <v/>
      </c>
      <c r="I102" s="187">
        <f t="shared" ca="1" si="2"/>
        <v>0</v>
      </c>
      <c r="J102" s="187">
        <f t="shared" ca="1" si="3"/>
        <v>0</v>
      </c>
    </row>
    <row r="103" spans="2:10" ht="15">
      <c r="B103" s="183">
        <f>'04 Brukerregistrering'!C104</f>
        <v>0</v>
      </c>
      <c r="C103" s="184">
        <f>'04 Brukerregistrering'!I104</f>
        <v>0</v>
      </c>
      <c r="D103" s="185" t="str">
        <f ca="1">IF(AND(NOT(ISBLANK('04 Brukerregistrering'!J104)), NOT(ISBLANK('04 Brukerregistrering'!P104))),
   IFERROR(INDEX('brukerregistrering-støtteark'!$N$5:$N$20,
            MATCH('04 Brukerregistrering'!J104, 'brukerregistrering-støtteark'!$M$5:$M$20, 0))*IF('04 Brukerregistrering'!P104="2", 1, VALUE('04 Brukerregistrering'!P104)),
   ""),
"")</f>
        <v/>
      </c>
      <c r="E103" s="186" t="str">
        <f ca="1">IF(AND(NOT(ISBLANK('04 Brukerregistrering'!K104)), NOT(ISBLANK('04 Brukerregistrering'!P104))),
   IFERROR(INDEX('brukerregistrering-støtteark'!$N$5:$N$20,
            MATCH('04 Brukerregistrering'!K104, 'brukerregistrering-støtteark'!$M$5:$M$20, 0))*IF('04 Brukerregistrering'!P104="2", 1, VALUE('04 Brukerregistrering'!P104)),
   ""),
"")</f>
        <v/>
      </c>
      <c r="F103" s="186" t="str">
        <f ca="1">IF(AND(NOT(ISBLANK('04 Brukerregistrering'!L104)), NOT(ISBLANK('04 Brukerregistrering'!P104))),
   IFERROR(INDEX('brukerregistrering-støtteark'!$N$5:$N$20,
            MATCH('04 Brukerregistrering'!L104, 'brukerregistrering-støtteark'!$M$5:$M$20, 0))*IF('04 Brukerregistrering'!P104="2", 1, VALUE('04 Brukerregistrering'!P104)),
   ""),
"")</f>
        <v/>
      </c>
      <c r="G103" s="186" t="str">
        <f ca="1">IF(AND(NOT(ISBLANK('04 Brukerregistrering'!M104)), NOT(ISBLANK('04 Brukerregistrering'!P104))),
   IFERROR(INDEX('brukerregistrering-støtteark'!$N$5:$N$20,
            MATCH('04 Brukerregistrering'!M104, 'brukerregistrering-støtteark'!$M$5:$M$20, 0))*IF('04 Brukerregistrering'!P104="2", 1, VALUE('04 Brukerregistrering'!P104)),
   ""),
"")</f>
        <v/>
      </c>
      <c r="H103" s="186" t="str">
        <f ca="1">IF(AND(NOT(ISBLANK('04 Brukerregistrering'!N104)), NOT(ISBLANK('04 Brukerregistrering'!P104))),
   IFERROR(INDEX('brukerregistrering-støtteark'!$N$5:$N$20,
            MATCH('04 Brukerregistrering'!N104, 'brukerregistrering-støtteark'!$M$5:$M$20, 0))*IF('04 Brukerregistrering'!P104="2", 1, VALUE('04 Brukerregistrering'!P104)),
   ""),
"")</f>
        <v/>
      </c>
      <c r="I103" s="187">
        <f t="shared" ca="1" si="2"/>
        <v>0</v>
      </c>
      <c r="J103" s="187">
        <f t="shared" ca="1" si="3"/>
        <v>0</v>
      </c>
    </row>
    <row r="104" spans="2:10" ht="15">
      <c r="B104" s="183">
        <f>'04 Brukerregistrering'!C105</f>
        <v>0</v>
      </c>
      <c r="C104" s="184">
        <f>'04 Brukerregistrering'!I105</f>
        <v>0</v>
      </c>
      <c r="D104" s="185" t="str">
        <f ca="1">IF(AND(NOT(ISBLANK('04 Brukerregistrering'!J105)), NOT(ISBLANK('04 Brukerregistrering'!P105))),
   IFERROR(INDEX('brukerregistrering-støtteark'!$N$5:$N$20,
            MATCH('04 Brukerregistrering'!J105, 'brukerregistrering-støtteark'!$M$5:$M$20, 0))*IF('04 Brukerregistrering'!P105="2", 1, VALUE('04 Brukerregistrering'!P105)),
   ""),
"")</f>
        <v/>
      </c>
      <c r="E104" s="186" t="str">
        <f ca="1">IF(AND(NOT(ISBLANK('04 Brukerregistrering'!K105)), NOT(ISBLANK('04 Brukerregistrering'!P105))),
   IFERROR(INDEX('brukerregistrering-støtteark'!$N$5:$N$20,
            MATCH('04 Brukerregistrering'!K105, 'brukerregistrering-støtteark'!$M$5:$M$20, 0))*IF('04 Brukerregistrering'!P105="2", 1, VALUE('04 Brukerregistrering'!P105)),
   ""),
"")</f>
        <v/>
      </c>
      <c r="F104" s="186" t="str">
        <f ca="1">IF(AND(NOT(ISBLANK('04 Brukerregistrering'!L105)), NOT(ISBLANK('04 Brukerregistrering'!P105))),
   IFERROR(INDEX('brukerregistrering-støtteark'!$N$5:$N$20,
            MATCH('04 Brukerregistrering'!L105, 'brukerregistrering-støtteark'!$M$5:$M$20, 0))*IF('04 Brukerregistrering'!P105="2", 1, VALUE('04 Brukerregistrering'!P105)),
   ""),
"")</f>
        <v/>
      </c>
      <c r="G104" s="186" t="str">
        <f ca="1">IF(AND(NOT(ISBLANK('04 Brukerregistrering'!M105)), NOT(ISBLANK('04 Brukerregistrering'!P105))),
   IFERROR(INDEX('brukerregistrering-støtteark'!$N$5:$N$20,
            MATCH('04 Brukerregistrering'!M105, 'brukerregistrering-støtteark'!$M$5:$M$20, 0))*IF('04 Brukerregistrering'!P105="2", 1, VALUE('04 Brukerregistrering'!P105)),
   ""),
"")</f>
        <v/>
      </c>
      <c r="H104" s="186" t="str">
        <f ca="1">IF(AND(NOT(ISBLANK('04 Brukerregistrering'!N105)), NOT(ISBLANK('04 Brukerregistrering'!P105))),
   IFERROR(INDEX('brukerregistrering-støtteark'!$N$5:$N$20,
            MATCH('04 Brukerregistrering'!N105, 'brukerregistrering-støtteark'!$M$5:$M$20, 0))*IF('04 Brukerregistrering'!P105="2", 1, VALUE('04 Brukerregistrering'!P105)),
   ""),
"")</f>
        <v/>
      </c>
      <c r="I104" s="187">
        <f t="shared" ca="1" si="2"/>
        <v>0</v>
      </c>
      <c r="J104" s="187">
        <f t="shared" ca="1" si="3"/>
        <v>0</v>
      </c>
    </row>
    <row r="105" spans="2:10" ht="15">
      <c r="B105" s="183">
        <f>'04 Brukerregistrering'!C106</f>
        <v>0</v>
      </c>
      <c r="C105" s="184">
        <f>'04 Brukerregistrering'!I106</f>
        <v>0</v>
      </c>
      <c r="D105" s="185" t="str">
        <f ca="1">IF(AND(NOT(ISBLANK('04 Brukerregistrering'!J106)), NOT(ISBLANK('04 Brukerregistrering'!P106))),
   IFERROR(INDEX('brukerregistrering-støtteark'!$N$5:$N$20,
            MATCH('04 Brukerregistrering'!J106, 'brukerregistrering-støtteark'!$M$5:$M$20, 0))*IF('04 Brukerregistrering'!P106="2", 1, VALUE('04 Brukerregistrering'!P106)),
   ""),
"")</f>
        <v/>
      </c>
      <c r="E105" s="186" t="str">
        <f ca="1">IF(AND(NOT(ISBLANK('04 Brukerregistrering'!K106)), NOT(ISBLANK('04 Brukerregistrering'!P106))),
   IFERROR(INDEX('brukerregistrering-støtteark'!$N$5:$N$20,
            MATCH('04 Brukerregistrering'!K106, 'brukerregistrering-støtteark'!$M$5:$M$20, 0))*IF('04 Brukerregistrering'!P106="2", 1, VALUE('04 Brukerregistrering'!P106)),
   ""),
"")</f>
        <v/>
      </c>
      <c r="F105" s="186" t="str">
        <f ca="1">IF(AND(NOT(ISBLANK('04 Brukerregistrering'!L106)), NOT(ISBLANK('04 Brukerregistrering'!P106))),
   IFERROR(INDEX('brukerregistrering-støtteark'!$N$5:$N$20,
            MATCH('04 Brukerregistrering'!L106, 'brukerregistrering-støtteark'!$M$5:$M$20, 0))*IF('04 Brukerregistrering'!P106="2", 1, VALUE('04 Brukerregistrering'!P106)),
   ""),
"")</f>
        <v/>
      </c>
      <c r="G105" s="186" t="str">
        <f ca="1">IF(AND(NOT(ISBLANK('04 Brukerregistrering'!M106)), NOT(ISBLANK('04 Brukerregistrering'!P106))),
   IFERROR(INDEX('brukerregistrering-støtteark'!$N$5:$N$20,
            MATCH('04 Brukerregistrering'!M106, 'brukerregistrering-støtteark'!$M$5:$M$20, 0))*IF('04 Brukerregistrering'!P106="2", 1, VALUE('04 Brukerregistrering'!P106)),
   ""),
"")</f>
        <v/>
      </c>
      <c r="H105" s="186" t="str">
        <f ca="1">IF(AND(NOT(ISBLANK('04 Brukerregistrering'!N106)), NOT(ISBLANK('04 Brukerregistrering'!P106))),
   IFERROR(INDEX('brukerregistrering-støtteark'!$N$5:$N$20,
            MATCH('04 Brukerregistrering'!N106, 'brukerregistrering-støtteark'!$M$5:$M$20, 0))*IF('04 Brukerregistrering'!P106="2", 1, VALUE('04 Brukerregistrering'!P106)),
   ""),
"")</f>
        <v/>
      </c>
      <c r="I105" s="187">
        <f t="shared" ca="1" si="2"/>
        <v>0</v>
      </c>
      <c r="J105" s="187">
        <f t="shared" ca="1" si="3"/>
        <v>0</v>
      </c>
    </row>
    <row r="106" spans="2:10" ht="15">
      <c r="B106" s="183">
        <f>'04 Brukerregistrering'!C107</f>
        <v>0</v>
      </c>
      <c r="C106" s="184">
        <f>'04 Brukerregistrering'!I107</f>
        <v>0</v>
      </c>
      <c r="D106" s="185" t="str">
        <f ca="1">IF(AND(NOT(ISBLANK('04 Brukerregistrering'!J107)), NOT(ISBLANK('04 Brukerregistrering'!P107))),
   IFERROR(INDEX('brukerregistrering-støtteark'!$N$5:$N$20,
            MATCH('04 Brukerregistrering'!J107, 'brukerregistrering-støtteark'!$M$5:$M$20, 0))*IF('04 Brukerregistrering'!P107="2", 1, VALUE('04 Brukerregistrering'!P107)),
   ""),
"")</f>
        <v/>
      </c>
      <c r="E106" s="186" t="str">
        <f ca="1">IF(AND(NOT(ISBLANK('04 Brukerregistrering'!K107)), NOT(ISBLANK('04 Brukerregistrering'!P107))),
   IFERROR(INDEX('brukerregistrering-støtteark'!$N$5:$N$20,
            MATCH('04 Brukerregistrering'!K107, 'brukerregistrering-støtteark'!$M$5:$M$20, 0))*IF('04 Brukerregistrering'!P107="2", 1, VALUE('04 Brukerregistrering'!P107)),
   ""),
"")</f>
        <v/>
      </c>
      <c r="F106" s="186" t="str">
        <f ca="1">IF(AND(NOT(ISBLANK('04 Brukerregistrering'!L107)), NOT(ISBLANK('04 Brukerregistrering'!P107))),
   IFERROR(INDEX('brukerregistrering-støtteark'!$N$5:$N$20,
            MATCH('04 Brukerregistrering'!L107, 'brukerregistrering-støtteark'!$M$5:$M$20, 0))*IF('04 Brukerregistrering'!P107="2", 1, VALUE('04 Brukerregistrering'!P107)),
   ""),
"")</f>
        <v/>
      </c>
      <c r="G106" s="186" t="str">
        <f ca="1">IF(AND(NOT(ISBLANK('04 Brukerregistrering'!M107)), NOT(ISBLANK('04 Brukerregistrering'!P107))),
   IFERROR(INDEX('brukerregistrering-støtteark'!$N$5:$N$20,
            MATCH('04 Brukerregistrering'!M107, 'brukerregistrering-støtteark'!$M$5:$M$20, 0))*IF('04 Brukerregistrering'!P107="2", 1, VALUE('04 Brukerregistrering'!P107)),
   ""),
"")</f>
        <v/>
      </c>
      <c r="H106" s="186" t="str">
        <f ca="1">IF(AND(NOT(ISBLANK('04 Brukerregistrering'!N107)), NOT(ISBLANK('04 Brukerregistrering'!P107))),
   IFERROR(INDEX('brukerregistrering-støtteark'!$N$5:$N$20,
            MATCH('04 Brukerregistrering'!N107, 'brukerregistrering-støtteark'!$M$5:$M$20, 0))*IF('04 Brukerregistrering'!P107="2", 1, VALUE('04 Brukerregistrering'!P107)),
   ""),
"")</f>
        <v/>
      </c>
      <c r="I106" s="187">
        <f t="shared" ca="1" si="2"/>
        <v>0</v>
      </c>
      <c r="J106" s="187">
        <f t="shared" ca="1" si="3"/>
        <v>0</v>
      </c>
    </row>
    <row r="107" spans="2:10" ht="15">
      <c r="B107" s="183">
        <f>'04 Brukerregistrering'!C108</f>
        <v>0</v>
      </c>
      <c r="C107" s="184">
        <f>'04 Brukerregistrering'!I108</f>
        <v>0</v>
      </c>
      <c r="D107" s="185" t="str">
        <f ca="1">IF(AND(NOT(ISBLANK('04 Brukerregistrering'!J108)), NOT(ISBLANK('04 Brukerregistrering'!P108))),
   IFERROR(INDEX('brukerregistrering-støtteark'!$N$5:$N$20,
            MATCH('04 Brukerregistrering'!J108, 'brukerregistrering-støtteark'!$M$5:$M$20, 0))*IF('04 Brukerregistrering'!P108="2", 1, VALUE('04 Brukerregistrering'!P108)),
   ""),
"")</f>
        <v/>
      </c>
      <c r="E107" s="186" t="str">
        <f ca="1">IF(AND(NOT(ISBLANK('04 Brukerregistrering'!K108)), NOT(ISBLANK('04 Brukerregistrering'!P108))),
   IFERROR(INDEX('brukerregistrering-støtteark'!$N$5:$N$20,
            MATCH('04 Brukerregistrering'!K108, 'brukerregistrering-støtteark'!$M$5:$M$20, 0))*IF('04 Brukerregistrering'!P108="2", 1, VALUE('04 Brukerregistrering'!P108)),
   ""),
"")</f>
        <v/>
      </c>
      <c r="F107" s="186" t="str">
        <f ca="1">IF(AND(NOT(ISBLANK('04 Brukerregistrering'!L108)), NOT(ISBLANK('04 Brukerregistrering'!P108))),
   IFERROR(INDEX('brukerregistrering-støtteark'!$N$5:$N$20,
            MATCH('04 Brukerregistrering'!L108, 'brukerregistrering-støtteark'!$M$5:$M$20, 0))*IF('04 Brukerregistrering'!P108="2", 1, VALUE('04 Brukerregistrering'!P108)),
   ""),
"")</f>
        <v/>
      </c>
      <c r="G107" s="186" t="str">
        <f ca="1">IF(AND(NOT(ISBLANK('04 Brukerregistrering'!M108)), NOT(ISBLANK('04 Brukerregistrering'!P108))),
   IFERROR(INDEX('brukerregistrering-støtteark'!$N$5:$N$20,
            MATCH('04 Brukerregistrering'!M108, 'brukerregistrering-støtteark'!$M$5:$M$20, 0))*IF('04 Brukerregistrering'!P108="2", 1, VALUE('04 Brukerregistrering'!P108)),
   ""),
"")</f>
        <v/>
      </c>
      <c r="H107" s="186" t="str">
        <f ca="1">IF(AND(NOT(ISBLANK('04 Brukerregistrering'!N108)), NOT(ISBLANK('04 Brukerregistrering'!P108))),
   IFERROR(INDEX('brukerregistrering-støtteark'!$N$5:$N$20,
            MATCH('04 Brukerregistrering'!N108, 'brukerregistrering-støtteark'!$M$5:$M$20, 0))*IF('04 Brukerregistrering'!P108="2", 1, VALUE('04 Brukerregistrering'!P108)),
   ""),
"")</f>
        <v/>
      </c>
      <c r="I107" s="187">
        <f t="shared" ca="1" si="2"/>
        <v>0</v>
      </c>
      <c r="J107" s="187">
        <f t="shared" ca="1" si="3"/>
        <v>0</v>
      </c>
    </row>
    <row r="108" spans="2:10" ht="15">
      <c r="B108" s="183">
        <f>'04 Brukerregistrering'!C109</f>
        <v>0</v>
      </c>
      <c r="C108" s="184">
        <f>'04 Brukerregistrering'!I109</f>
        <v>0</v>
      </c>
      <c r="D108" s="185" t="str">
        <f ca="1">IF(AND(NOT(ISBLANK('04 Brukerregistrering'!J109)), NOT(ISBLANK('04 Brukerregistrering'!P109))),
   IFERROR(INDEX('brukerregistrering-støtteark'!$N$5:$N$20,
            MATCH('04 Brukerregistrering'!J109, 'brukerregistrering-støtteark'!$M$5:$M$20, 0))*IF('04 Brukerregistrering'!P109="2", 1, VALUE('04 Brukerregistrering'!P109)),
   ""),
"")</f>
        <v/>
      </c>
      <c r="E108" s="186" t="str">
        <f ca="1">IF(AND(NOT(ISBLANK('04 Brukerregistrering'!K109)), NOT(ISBLANK('04 Brukerregistrering'!P109))),
   IFERROR(INDEX('brukerregistrering-støtteark'!$N$5:$N$20,
            MATCH('04 Brukerregistrering'!K109, 'brukerregistrering-støtteark'!$M$5:$M$20, 0))*IF('04 Brukerregistrering'!P109="2", 1, VALUE('04 Brukerregistrering'!P109)),
   ""),
"")</f>
        <v/>
      </c>
      <c r="F108" s="186" t="str">
        <f ca="1">IF(AND(NOT(ISBLANK('04 Brukerregistrering'!L109)), NOT(ISBLANK('04 Brukerregistrering'!P109))),
   IFERROR(INDEX('brukerregistrering-støtteark'!$N$5:$N$20,
            MATCH('04 Brukerregistrering'!L109, 'brukerregistrering-støtteark'!$M$5:$M$20, 0))*IF('04 Brukerregistrering'!P109="2", 1, VALUE('04 Brukerregistrering'!P109)),
   ""),
"")</f>
        <v/>
      </c>
      <c r="G108" s="186" t="str">
        <f ca="1">IF(AND(NOT(ISBLANK('04 Brukerregistrering'!M109)), NOT(ISBLANK('04 Brukerregistrering'!P109))),
   IFERROR(INDEX('brukerregistrering-støtteark'!$N$5:$N$20,
            MATCH('04 Brukerregistrering'!M109, 'brukerregistrering-støtteark'!$M$5:$M$20, 0))*IF('04 Brukerregistrering'!P109="2", 1, VALUE('04 Brukerregistrering'!P109)),
   ""),
"")</f>
        <v/>
      </c>
      <c r="H108" s="186" t="str">
        <f ca="1">IF(AND(NOT(ISBLANK('04 Brukerregistrering'!N109)), NOT(ISBLANK('04 Brukerregistrering'!P109))),
   IFERROR(INDEX('brukerregistrering-støtteark'!$N$5:$N$20,
            MATCH('04 Brukerregistrering'!N109, 'brukerregistrering-støtteark'!$M$5:$M$20, 0))*IF('04 Brukerregistrering'!P109="2", 1, VALUE('04 Brukerregistrering'!P109)),
   ""),
"")</f>
        <v/>
      </c>
      <c r="I108" s="187">
        <f t="shared" ca="1" si="2"/>
        <v>0</v>
      </c>
      <c r="J108" s="187">
        <f t="shared" ca="1" si="3"/>
        <v>0</v>
      </c>
    </row>
    <row r="109" spans="2:10" ht="15">
      <c r="B109" s="183">
        <f>'04 Brukerregistrering'!C110</f>
        <v>0</v>
      </c>
      <c r="C109" s="184">
        <f>'04 Brukerregistrering'!I110</f>
        <v>0</v>
      </c>
      <c r="D109" s="185" t="str">
        <f ca="1">IF(AND(NOT(ISBLANK('04 Brukerregistrering'!J110)), NOT(ISBLANK('04 Brukerregistrering'!P110))),
   IFERROR(INDEX('brukerregistrering-støtteark'!$N$5:$N$20,
            MATCH('04 Brukerregistrering'!J110, 'brukerregistrering-støtteark'!$M$5:$M$20, 0))*IF('04 Brukerregistrering'!P110="2", 1, VALUE('04 Brukerregistrering'!P110)),
   ""),
"")</f>
        <v/>
      </c>
      <c r="E109" s="186" t="str">
        <f ca="1">IF(AND(NOT(ISBLANK('04 Brukerregistrering'!K110)), NOT(ISBLANK('04 Brukerregistrering'!P110))),
   IFERROR(INDEX('brukerregistrering-støtteark'!$N$5:$N$20,
            MATCH('04 Brukerregistrering'!K110, 'brukerregistrering-støtteark'!$M$5:$M$20, 0))*IF('04 Brukerregistrering'!P110="2", 1, VALUE('04 Brukerregistrering'!P110)),
   ""),
"")</f>
        <v/>
      </c>
      <c r="F109" s="186" t="str">
        <f ca="1">IF(AND(NOT(ISBLANK('04 Brukerregistrering'!L110)), NOT(ISBLANK('04 Brukerregistrering'!P110))),
   IFERROR(INDEX('brukerregistrering-støtteark'!$N$5:$N$20,
            MATCH('04 Brukerregistrering'!L110, 'brukerregistrering-støtteark'!$M$5:$M$20, 0))*IF('04 Brukerregistrering'!P110="2", 1, VALUE('04 Brukerregistrering'!P110)),
   ""),
"")</f>
        <v/>
      </c>
      <c r="G109" s="186" t="str">
        <f ca="1">IF(AND(NOT(ISBLANK('04 Brukerregistrering'!M110)), NOT(ISBLANK('04 Brukerregistrering'!P110))),
   IFERROR(INDEX('brukerregistrering-støtteark'!$N$5:$N$20,
            MATCH('04 Brukerregistrering'!M110, 'brukerregistrering-støtteark'!$M$5:$M$20, 0))*IF('04 Brukerregistrering'!P110="2", 1, VALUE('04 Brukerregistrering'!P110)),
   ""),
"")</f>
        <v/>
      </c>
      <c r="H109" s="186" t="str">
        <f ca="1">IF(AND(NOT(ISBLANK('04 Brukerregistrering'!N110)), NOT(ISBLANK('04 Brukerregistrering'!P110))),
   IFERROR(INDEX('brukerregistrering-støtteark'!$N$5:$N$20,
            MATCH('04 Brukerregistrering'!N110, 'brukerregistrering-støtteark'!$M$5:$M$20, 0))*IF('04 Brukerregistrering'!P110="2", 1, VALUE('04 Brukerregistrering'!P110)),
   ""),
"")</f>
        <v/>
      </c>
      <c r="I109" s="187">
        <f t="shared" ca="1" si="2"/>
        <v>0</v>
      </c>
      <c r="J109" s="187">
        <f t="shared" ca="1" si="3"/>
        <v>0</v>
      </c>
    </row>
    <row r="110" spans="2:10" ht="15">
      <c r="B110" s="183">
        <f>'04 Brukerregistrering'!C111</f>
        <v>0</v>
      </c>
      <c r="C110" s="184">
        <f>'04 Brukerregistrering'!I111</f>
        <v>0</v>
      </c>
      <c r="D110" s="185" t="str">
        <f ca="1">IF(AND(NOT(ISBLANK('04 Brukerregistrering'!J111)), NOT(ISBLANK('04 Brukerregistrering'!P111))),
   IFERROR(INDEX('brukerregistrering-støtteark'!$N$5:$N$20,
            MATCH('04 Brukerregistrering'!J111, 'brukerregistrering-støtteark'!$M$5:$M$20, 0))*IF('04 Brukerregistrering'!P111="2", 1, VALUE('04 Brukerregistrering'!P111)),
   ""),
"")</f>
        <v/>
      </c>
      <c r="E110" s="186" t="str">
        <f ca="1">IF(AND(NOT(ISBLANK('04 Brukerregistrering'!K111)), NOT(ISBLANK('04 Brukerregistrering'!P111))),
   IFERROR(INDEX('brukerregistrering-støtteark'!$N$5:$N$20,
            MATCH('04 Brukerregistrering'!K111, 'brukerregistrering-støtteark'!$M$5:$M$20, 0))*IF('04 Brukerregistrering'!P111="2", 1, VALUE('04 Brukerregistrering'!P111)),
   ""),
"")</f>
        <v/>
      </c>
      <c r="F110" s="186" t="str">
        <f ca="1">IF(AND(NOT(ISBLANK('04 Brukerregistrering'!L111)), NOT(ISBLANK('04 Brukerregistrering'!P111))),
   IFERROR(INDEX('brukerregistrering-støtteark'!$N$5:$N$20,
            MATCH('04 Brukerregistrering'!L111, 'brukerregistrering-støtteark'!$M$5:$M$20, 0))*IF('04 Brukerregistrering'!P111="2", 1, VALUE('04 Brukerregistrering'!P111)),
   ""),
"")</f>
        <v/>
      </c>
      <c r="G110" s="186" t="str">
        <f ca="1">IF(AND(NOT(ISBLANK('04 Brukerregistrering'!M111)), NOT(ISBLANK('04 Brukerregistrering'!P111))),
   IFERROR(INDEX('brukerregistrering-støtteark'!$N$5:$N$20,
            MATCH('04 Brukerregistrering'!M111, 'brukerregistrering-støtteark'!$M$5:$M$20, 0))*IF('04 Brukerregistrering'!P111="2", 1, VALUE('04 Brukerregistrering'!P111)),
   ""),
"")</f>
        <v/>
      </c>
      <c r="H110" s="186" t="str">
        <f ca="1">IF(AND(NOT(ISBLANK('04 Brukerregistrering'!N111)), NOT(ISBLANK('04 Brukerregistrering'!P111))),
   IFERROR(INDEX('brukerregistrering-støtteark'!$N$5:$N$20,
            MATCH('04 Brukerregistrering'!N111, 'brukerregistrering-støtteark'!$M$5:$M$20, 0))*IF('04 Brukerregistrering'!P111="2", 1, VALUE('04 Brukerregistrering'!P111)),
   ""),
"")</f>
        <v/>
      </c>
      <c r="I110" s="187">
        <f t="shared" ca="1" si="2"/>
        <v>0</v>
      </c>
      <c r="J110" s="187">
        <f t="shared" ca="1" si="3"/>
        <v>0</v>
      </c>
    </row>
    <row r="111" spans="2:10" ht="15">
      <c r="B111" s="183">
        <f>'04 Brukerregistrering'!C112</f>
        <v>0</v>
      </c>
      <c r="C111" s="184">
        <f>'04 Brukerregistrering'!I112</f>
        <v>0</v>
      </c>
      <c r="D111" s="185" t="str">
        <f ca="1">IF(AND(NOT(ISBLANK('04 Brukerregistrering'!J112)), NOT(ISBLANK('04 Brukerregistrering'!P112))),
   IFERROR(INDEX('brukerregistrering-støtteark'!$N$5:$N$20,
            MATCH('04 Brukerregistrering'!J112, 'brukerregistrering-støtteark'!$M$5:$M$20, 0))*IF('04 Brukerregistrering'!P112="2", 1, VALUE('04 Brukerregistrering'!P112)),
   ""),
"")</f>
        <v/>
      </c>
      <c r="E111" s="186" t="str">
        <f ca="1">IF(AND(NOT(ISBLANK('04 Brukerregistrering'!K112)), NOT(ISBLANK('04 Brukerregistrering'!P112))),
   IFERROR(INDEX('brukerregistrering-støtteark'!$N$5:$N$20,
            MATCH('04 Brukerregistrering'!K112, 'brukerregistrering-støtteark'!$M$5:$M$20, 0))*IF('04 Brukerregistrering'!P112="2", 1, VALUE('04 Brukerregistrering'!P112)),
   ""),
"")</f>
        <v/>
      </c>
      <c r="F111" s="186" t="str">
        <f ca="1">IF(AND(NOT(ISBLANK('04 Brukerregistrering'!L112)), NOT(ISBLANK('04 Brukerregistrering'!P112))),
   IFERROR(INDEX('brukerregistrering-støtteark'!$N$5:$N$20,
            MATCH('04 Brukerregistrering'!L112, 'brukerregistrering-støtteark'!$M$5:$M$20, 0))*IF('04 Brukerregistrering'!P112="2", 1, VALUE('04 Brukerregistrering'!P112)),
   ""),
"")</f>
        <v/>
      </c>
      <c r="G111" s="186" t="str">
        <f ca="1">IF(AND(NOT(ISBLANK('04 Brukerregistrering'!M112)), NOT(ISBLANK('04 Brukerregistrering'!P112))),
   IFERROR(INDEX('brukerregistrering-støtteark'!$N$5:$N$20,
            MATCH('04 Brukerregistrering'!M112, 'brukerregistrering-støtteark'!$M$5:$M$20, 0))*IF('04 Brukerregistrering'!P112="2", 1, VALUE('04 Brukerregistrering'!P112)),
   ""),
"")</f>
        <v/>
      </c>
      <c r="H111" s="186" t="str">
        <f ca="1">IF(AND(NOT(ISBLANK('04 Brukerregistrering'!N112)), NOT(ISBLANK('04 Brukerregistrering'!P112))),
   IFERROR(INDEX('brukerregistrering-støtteark'!$N$5:$N$20,
            MATCH('04 Brukerregistrering'!N112, 'brukerregistrering-støtteark'!$M$5:$M$20, 0))*IF('04 Brukerregistrering'!P112="2", 1, VALUE('04 Brukerregistrering'!P112)),
   ""),
"")</f>
        <v/>
      </c>
      <c r="I111" s="187">
        <f t="shared" ca="1" si="2"/>
        <v>0</v>
      </c>
      <c r="J111" s="187">
        <f t="shared" ca="1" si="3"/>
        <v>0</v>
      </c>
    </row>
    <row r="112" spans="2:10" ht="15">
      <c r="B112" s="183">
        <f>'04 Brukerregistrering'!C113</f>
        <v>0</v>
      </c>
      <c r="C112" s="184">
        <f>'04 Brukerregistrering'!I113</f>
        <v>0</v>
      </c>
      <c r="D112" s="185" t="str">
        <f ca="1">IF(AND(NOT(ISBLANK('04 Brukerregistrering'!J113)), NOT(ISBLANK('04 Brukerregistrering'!P113))),
   IFERROR(INDEX('brukerregistrering-støtteark'!$N$5:$N$20,
            MATCH('04 Brukerregistrering'!J113, 'brukerregistrering-støtteark'!$M$5:$M$20, 0))*IF('04 Brukerregistrering'!P113="2", 1, VALUE('04 Brukerregistrering'!P113)),
   ""),
"")</f>
        <v/>
      </c>
      <c r="E112" s="186" t="str">
        <f ca="1">IF(AND(NOT(ISBLANK('04 Brukerregistrering'!K113)), NOT(ISBLANK('04 Brukerregistrering'!P113))),
   IFERROR(INDEX('brukerregistrering-støtteark'!$N$5:$N$20,
            MATCH('04 Brukerregistrering'!K113, 'brukerregistrering-støtteark'!$M$5:$M$20, 0))*IF('04 Brukerregistrering'!P113="2", 1, VALUE('04 Brukerregistrering'!P113)),
   ""),
"")</f>
        <v/>
      </c>
      <c r="F112" s="186" t="str">
        <f ca="1">IF(AND(NOT(ISBLANK('04 Brukerregistrering'!L113)), NOT(ISBLANK('04 Brukerregistrering'!P113))),
   IFERROR(INDEX('brukerregistrering-støtteark'!$N$5:$N$20,
            MATCH('04 Brukerregistrering'!L113, 'brukerregistrering-støtteark'!$M$5:$M$20, 0))*IF('04 Brukerregistrering'!P113="2", 1, VALUE('04 Brukerregistrering'!P113)),
   ""),
"")</f>
        <v/>
      </c>
      <c r="G112" s="186" t="str">
        <f ca="1">IF(AND(NOT(ISBLANK('04 Brukerregistrering'!M113)), NOT(ISBLANK('04 Brukerregistrering'!P113))),
   IFERROR(INDEX('brukerregistrering-støtteark'!$N$5:$N$20,
            MATCH('04 Brukerregistrering'!M113, 'brukerregistrering-støtteark'!$M$5:$M$20, 0))*IF('04 Brukerregistrering'!P113="2", 1, VALUE('04 Brukerregistrering'!P113)),
   ""),
"")</f>
        <v/>
      </c>
      <c r="H112" s="186" t="str">
        <f ca="1">IF(AND(NOT(ISBLANK('04 Brukerregistrering'!N113)), NOT(ISBLANK('04 Brukerregistrering'!P113))),
   IFERROR(INDEX('brukerregistrering-støtteark'!$N$5:$N$20,
            MATCH('04 Brukerregistrering'!N113, 'brukerregistrering-støtteark'!$M$5:$M$20, 0))*IF('04 Brukerregistrering'!P113="2", 1, VALUE('04 Brukerregistrering'!P113)),
   ""),
"")</f>
        <v/>
      </c>
      <c r="I112" s="187">
        <f t="shared" ca="1" si="2"/>
        <v>0</v>
      </c>
      <c r="J112" s="187">
        <f t="shared" ca="1" si="3"/>
        <v>0</v>
      </c>
    </row>
    <row r="113" spans="2:10" ht="15">
      <c r="B113" s="183">
        <f>'04 Brukerregistrering'!C114</f>
        <v>0</v>
      </c>
      <c r="C113" s="184">
        <f>'04 Brukerregistrering'!I114</f>
        <v>0</v>
      </c>
      <c r="D113" s="185" t="str">
        <f ca="1">IF(AND(NOT(ISBLANK('04 Brukerregistrering'!J114)), NOT(ISBLANK('04 Brukerregistrering'!P114))),
   IFERROR(INDEX('brukerregistrering-støtteark'!$N$5:$N$20,
            MATCH('04 Brukerregistrering'!J114, 'brukerregistrering-støtteark'!$M$5:$M$20, 0))*IF('04 Brukerregistrering'!P114="2", 1, VALUE('04 Brukerregistrering'!P114)),
   ""),
"")</f>
        <v/>
      </c>
      <c r="E113" s="186" t="str">
        <f ca="1">IF(AND(NOT(ISBLANK('04 Brukerregistrering'!K114)), NOT(ISBLANK('04 Brukerregistrering'!P114))),
   IFERROR(INDEX('brukerregistrering-støtteark'!$N$5:$N$20,
            MATCH('04 Brukerregistrering'!K114, 'brukerregistrering-støtteark'!$M$5:$M$20, 0))*IF('04 Brukerregistrering'!P114="2", 1, VALUE('04 Brukerregistrering'!P114)),
   ""),
"")</f>
        <v/>
      </c>
      <c r="F113" s="186" t="str">
        <f ca="1">IF(AND(NOT(ISBLANK('04 Brukerregistrering'!L114)), NOT(ISBLANK('04 Brukerregistrering'!P114))),
   IFERROR(INDEX('brukerregistrering-støtteark'!$N$5:$N$20,
            MATCH('04 Brukerregistrering'!L114, 'brukerregistrering-støtteark'!$M$5:$M$20, 0))*IF('04 Brukerregistrering'!P114="2", 1, VALUE('04 Brukerregistrering'!P114)),
   ""),
"")</f>
        <v/>
      </c>
      <c r="G113" s="186" t="str">
        <f ca="1">IF(AND(NOT(ISBLANK('04 Brukerregistrering'!M114)), NOT(ISBLANK('04 Brukerregistrering'!P114))),
   IFERROR(INDEX('brukerregistrering-støtteark'!$N$5:$N$20,
            MATCH('04 Brukerregistrering'!M114, 'brukerregistrering-støtteark'!$M$5:$M$20, 0))*IF('04 Brukerregistrering'!P114="2", 1, VALUE('04 Brukerregistrering'!P114)),
   ""),
"")</f>
        <v/>
      </c>
      <c r="H113" s="186" t="str">
        <f ca="1">IF(AND(NOT(ISBLANK('04 Brukerregistrering'!N114)), NOT(ISBLANK('04 Brukerregistrering'!P114))),
   IFERROR(INDEX('brukerregistrering-støtteark'!$N$5:$N$20,
            MATCH('04 Brukerregistrering'!N114, 'brukerregistrering-støtteark'!$M$5:$M$20, 0))*IF('04 Brukerregistrering'!P114="2", 1, VALUE('04 Brukerregistrering'!P114)),
   ""),
"")</f>
        <v/>
      </c>
      <c r="I113" s="187">
        <f t="shared" ca="1" si="2"/>
        <v>0</v>
      </c>
      <c r="J113" s="187">
        <f t="shared" ca="1" si="3"/>
        <v>0</v>
      </c>
    </row>
    <row r="114" spans="2:10" ht="15">
      <c r="B114" s="183">
        <f>'04 Brukerregistrering'!C115</f>
        <v>0</v>
      </c>
      <c r="C114" s="184">
        <f>'04 Brukerregistrering'!I115</f>
        <v>0</v>
      </c>
      <c r="D114" s="185" t="str">
        <f ca="1">IF(AND(NOT(ISBLANK('04 Brukerregistrering'!J115)), NOT(ISBLANK('04 Brukerregistrering'!P115))),
   IFERROR(INDEX('brukerregistrering-støtteark'!$N$5:$N$20,
            MATCH('04 Brukerregistrering'!J115, 'brukerregistrering-støtteark'!$M$5:$M$20, 0))*IF('04 Brukerregistrering'!P115="2", 1, VALUE('04 Brukerregistrering'!P115)),
   ""),
"")</f>
        <v/>
      </c>
      <c r="E114" s="186" t="str">
        <f ca="1">IF(AND(NOT(ISBLANK('04 Brukerregistrering'!K115)), NOT(ISBLANK('04 Brukerregistrering'!P115))),
   IFERROR(INDEX('brukerregistrering-støtteark'!$N$5:$N$20,
            MATCH('04 Brukerregistrering'!K115, 'brukerregistrering-støtteark'!$M$5:$M$20, 0))*IF('04 Brukerregistrering'!P115="2", 1, VALUE('04 Brukerregistrering'!P115)),
   ""),
"")</f>
        <v/>
      </c>
      <c r="F114" s="186" t="str">
        <f ca="1">IF(AND(NOT(ISBLANK('04 Brukerregistrering'!L115)), NOT(ISBLANK('04 Brukerregistrering'!P115))),
   IFERROR(INDEX('brukerregistrering-støtteark'!$N$5:$N$20,
            MATCH('04 Brukerregistrering'!L115, 'brukerregistrering-støtteark'!$M$5:$M$20, 0))*IF('04 Brukerregistrering'!P115="2", 1, VALUE('04 Brukerregistrering'!P115)),
   ""),
"")</f>
        <v/>
      </c>
      <c r="G114" s="186" t="str">
        <f ca="1">IF(AND(NOT(ISBLANK('04 Brukerregistrering'!M115)), NOT(ISBLANK('04 Brukerregistrering'!P115))),
   IFERROR(INDEX('brukerregistrering-støtteark'!$N$5:$N$20,
            MATCH('04 Brukerregistrering'!M115, 'brukerregistrering-støtteark'!$M$5:$M$20, 0))*IF('04 Brukerregistrering'!P115="2", 1, VALUE('04 Brukerregistrering'!P115)),
   ""),
"")</f>
        <v/>
      </c>
      <c r="H114" s="186" t="str">
        <f ca="1">IF(AND(NOT(ISBLANK('04 Brukerregistrering'!N115)), NOT(ISBLANK('04 Brukerregistrering'!P115))),
   IFERROR(INDEX('brukerregistrering-støtteark'!$N$5:$N$20,
            MATCH('04 Brukerregistrering'!N115, 'brukerregistrering-støtteark'!$M$5:$M$20, 0))*IF('04 Brukerregistrering'!P115="2", 1, VALUE('04 Brukerregistrering'!P115)),
   ""),
"")</f>
        <v/>
      </c>
      <c r="I114" s="187">
        <f t="shared" ca="1" si="2"/>
        <v>0</v>
      </c>
      <c r="J114" s="187">
        <f t="shared" ca="1" si="3"/>
        <v>0</v>
      </c>
    </row>
    <row r="115" spans="2:10" ht="15">
      <c r="B115" s="183">
        <f>'04 Brukerregistrering'!C116</f>
        <v>0</v>
      </c>
      <c r="C115" s="184">
        <f>'04 Brukerregistrering'!I116</f>
        <v>0</v>
      </c>
      <c r="D115" s="185" t="str">
        <f ca="1">IF(AND(NOT(ISBLANK('04 Brukerregistrering'!J116)), NOT(ISBLANK('04 Brukerregistrering'!P116))),
   IFERROR(INDEX('brukerregistrering-støtteark'!$N$5:$N$20,
            MATCH('04 Brukerregistrering'!J116, 'brukerregistrering-støtteark'!$M$5:$M$20, 0))*IF('04 Brukerregistrering'!P116="2", 1, VALUE('04 Brukerregistrering'!P116)),
   ""),
"")</f>
        <v/>
      </c>
      <c r="E115" s="186" t="str">
        <f ca="1">IF(AND(NOT(ISBLANK('04 Brukerregistrering'!K116)), NOT(ISBLANK('04 Brukerregistrering'!P116))),
   IFERROR(INDEX('brukerregistrering-støtteark'!$N$5:$N$20,
            MATCH('04 Brukerregistrering'!K116, 'brukerregistrering-støtteark'!$M$5:$M$20, 0))*IF('04 Brukerregistrering'!P116="2", 1, VALUE('04 Brukerregistrering'!P116)),
   ""),
"")</f>
        <v/>
      </c>
      <c r="F115" s="186" t="str">
        <f ca="1">IF(AND(NOT(ISBLANK('04 Brukerregistrering'!L116)), NOT(ISBLANK('04 Brukerregistrering'!P116))),
   IFERROR(INDEX('brukerregistrering-støtteark'!$N$5:$N$20,
            MATCH('04 Brukerregistrering'!L116, 'brukerregistrering-støtteark'!$M$5:$M$20, 0))*IF('04 Brukerregistrering'!P116="2", 1, VALUE('04 Brukerregistrering'!P116)),
   ""),
"")</f>
        <v/>
      </c>
      <c r="G115" s="186" t="str">
        <f ca="1">IF(AND(NOT(ISBLANK('04 Brukerregistrering'!M116)), NOT(ISBLANK('04 Brukerregistrering'!P116))),
   IFERROR(INDEX('brukerregistrering-støtteark'!$N$5:$N$20,
            MATCH('04 Brukerregistrering'!M116, 'brukerregistrering-støtteark'!$M$5:$M$20, 0))*IF('04 Brukerregistrering'!P116="2", 1, VALUE('04 Brukerregistrering'!P116)),
   ""),
"")</f>
        <v/>
      </c>
      <c r="H115" s="186" t="str">
        <f ca="1">IF(AND(NOT(ISBLANK('04 Brukerregistrering'!N116)), NOT(ISBLANK('04 Brukerregistrering'!P116))),
   IFERROR(INDEX('brukerregistrering-støtteark'!$N$5:$N$20,
            MATCH('04 Brukerregistrering'!N116, 'brukerregistrering-støtteark'!$M$5:$M$20, 0))*IF('04 Brukerregistrering'!P116="2", 1, VALUE('04 Brukerregistrering'!P116)),
   ""),
"")</f>
        <v/>
      </c>
      <c r="I115" s="187">
        <f t="shared" ca="1" si="2"/>
        <v>0</v>
      </c>
      <c r="J115" s="187">
        <f t="shared" ca="1" si="3"/>
        <v>0</v>
      </c>
    </row>
    <row r="116" spans="2:10" ht="15">
      <c r="B116" s="183">
        <f>'04 Brukerregistrering'!C117</f>
        <v>0</v>
      </c>
      <c r="C116" s="184">
        <f>'04 Brukerregistrering'!I117</f>
        <v>0</v>
      </c>
      <c r="D116" s="185" t="str">
        <f ca="1">IF(AND(NOT(ISBLANK('04 Brukerregistrering'!J117)), NOT(ISBLANK('04 Brukerregistrering'!P117))),
   IFERROR(INDEX('brukerregistrering-støtteark'!$N$5:$N$20,
            MATCH('04 Brukerregistrering'!J117, 'brukerregistrering-støtteark'!$M$5:$M$20, 0))*IF('04 Brukerregistrering'!P117="2", 1, VALUE('04 Brukerregistrering'!P117)),
   ""),
"")</f>
        <v/>
      </c>
      <c r="E116" s="186" t="str">
        <f ca="1">IF(AND(NOT(ISBLANK('04 Brukerregistrering'!K117)), NOT(ISBLANK('04 Brukerregistrering'!P117))),
   IFERROR(INDEX('brukerregistrering-støtteark'!$N$5:$N$20,
            MATCH('04 Brukerregistrering'!K117, 'brukerregistrering-støtteark'!$M$5:$M$20, 0))*IF('04 Brukerregistrering'!P117="2", 1, VALUE('04 Brukerregistrering'!P117)),
   ""),
"")</f>
        <v/>
      </c>
      <c r="F116" s="186" t="str">
        <f ca="1">IF(AND(NOT(ISBLANK('04 Brukerregistrering'!L117)), NOT(ISBLANK('04 Brukerregistrering'!P117))),
   IFERROR(INDEX('brukerregistrering-støtteark'!$N$5:$N$20,
            MATCH('04 Brukerregistrering'!L117, 'brukerregistrering-støtteark'!$M$5:$M$20, 0))*IF('04 Brukerregistrering'!P117="2", 1, VALUE('04 Brukerregistrering'!P117)),
   ""),
"")</f>
        <v/>
      </c>
      <c r="G116" s="186" t="str">
        <f ca="1">IF(AND(NOT(ISBLANK('04 Brukerregistrering'!M117)), NOT(ISBLANK('04 Brukerregistrering'!P117))),
   IFERROR(INDEX('brukerregistrering-støtteark'!$N$5:$N$20,
            MATCH('04 Brukerregistrering'!M117, 'brukerregistrering-støtteark'!$M$5:$M$20, 0))*IF('04 Brukerregistrering'!P117="2", 1, VALUE('04 Brukerregistrering'!P117)),
   ""),
"")</f>
        <v/>
      </c>
      <c r="H116" s="186" t="str">
        <f ca="1">IF(AND(NOT(ISBLANK('04 Brukerregistrering'!N117)), NOT(ISBLANK('04 Brukerregistrering'!P117))),
   IFERROR(INDEX('brukerregistrering-støtteark'!$N$5:$N$20,
            MATCH('04 Brukerregistrering'!N117, 'brukerregistrering-støtteark'!$M$5:$M$20, 0))*IF('04 Brukerregistrering'!P117="2", 1, VALUE('04 Brukerregistrering'!P117)),
   ""),
"")</f>
        <v/>
      </c>
      <c r="I116" s="187">
        <f t="shared" ca="1" si="2"/>
        <v>0</v>
      </c>
      <c r="J116" s="187">
        <f t="shared" ca="1" si="3"/>
        <v>0</v>
      </c>
    </row>
    <row r="117" spans="2:10" ht="15">
      <c r="B117" s="183">
        <f>'04 Brukerregistrering'!C118</f>
        <v>0</v>
      </c>
      <c r="C117" s="184">
        <f>'04 Brukerregistrering'!I118</f>
        <v>0</v>
      </c>
      <c r="D117" s="185" t="str">
        <f ca="1">IF(AND(NOT(ISBLANK('04 Brukerregistrering'!J118)), NOT(ISBLANK('04 Brukerregistrering'!P118))),
   IFERROR(INDEX('brukerregistrering-støtteark'!$N$5:$N$20,
            MATCH('04 Brukerregistrering'!J118, 'brukerregistrering-støtteark'!$M$5:$M$20, 0))*IF('04 Brukerregistrering'!P118="2", 1, VALUE('04 Brukerregistrering'!P118)),
   ""),
"")</f>
        <v/>
      </c>
      <c r="E117" s="186" t="str">
        <f ca="1">IF(AND(NOT(ISBLANK('04 Brukerregistrering'!K118)), NOT(ISBLANK('04 Brukerregistrering'!P118))),
   IFERROR(INDEX('brukerregistrering-støtteark'!$N$5:$N$20,
            MATCH('04 Brukerregistrering'!K118, 'brukerregistrering-støtteark'!$M$5:$M$20, 0))*IF('04 Brukerregistrering'!P118="2", 1, VALUE('04 Brukerregistrering'!P118)),
   ""),
"")</f>
        <v/>
      </c>
      <c r="F117" s="186" t="str">
        <f ca="1">IF(AND(NOT(ISBLANK('04 Brukerregistrering'!L118)), NOT(ISBLANK('04 Brukerregistrering'!P118))),
   IFERROR(INDEX('brukerregistrering-støtteark'!$N$5:$N$20,
            MATCH('04 Brukerregistrering'!L118, 'brukerregistrering-støtteark'!$M$5:$M$20, 0))*IF('04 Brukerregistrering'!P118="2", 1, VALUE('04 Brukerregistrering'!P118)),
   ""),
"")</f>
        <v/>
      </c>
      <c r="G117" s="186" t="str">
        <f ca="1">IF(AND(NOT(ISBLANK('04 Brukerregistrering'!M118)), NOT(ISBLANK('04 Brukerregistrering'!P118))),
   IFERROR(INDEX('brukerregistrering-støtteark'!$N$5:$N$20,
            MATCH('04 Brukerregistrering'!M118, 'brukerregistrering-støtteark'!$M$5:$M$20, 0))*IF('04 Brukerregistrering'!P118="2", 1, VALUE('04 Brukerregistrering'!P118)),
   ""),
"")</f>
        <v/>
      </c>
      <c r="H117" s="186" t="str">
        <f ca="1">IF(AND(NOT(ISBLANK('04 Brukerregistrering'!N118)), NOT(ISBLANK('04 Brukerregistrering'!P118))),
   IFERROR(INDEX('brukerregistrering-støtteark'!$N$5:$N$20,
            MATCH('04 Brukerregistrering'!N118, 'brukerregistrering-støtteark'!$M$5:$M$20, 0))*IF('04 Brukerregistrering'!P118="2", 1, VALUE('04 Brukerregistrering'!P118)),
   ""),
"")</f>
        <v/>
      </c>
      <c r="I117" s="187">
        <f t="shared" ca="1" si="2"/>
        <v>0</v>
      </c>
      <c r="J117" s="187">
        <f t="shared" ca="1" si="3"/>
        <v>0</v>
      </c>
    </row>
    <row r="118" spans="2:10" ht="15">
      <c r="B118" s="183">
        <f>'04 Brukerregistrering'!C119</f>
        <v>0</v>
      </c>
      <c r="C118" s="184">
        <f>'04 Brukerregistrering'!I119</f>
        <v>0</v>
      </c>
      <c r="D118" s="185" t="str">
        <f ca="1">IF(AND(NOT(ISBLANK('04 Brukerregistrering'!J119)), NOT(ISBLANK('04 Brukerregistrering'!P119))),
   IFERROR(INDEX('brukerregistrering-støtteark'!$N$5:$N$20,
            MATCH('04 Brukerregistrering'!J119, 'brukerregistrering-støtteark'!$M$5:$M$20, 0))*IF('04 Brukerregistrering'!P119="2", 1, VALUE('04 Brukerregistrering'!P119)),
   ""),
"")</f>
        <v/>
      </c>
      <c r="E118" s="186" t="str">
        <f ca="1">IF(AND(NOT(ISBLANK('04 Brukerregistrering'!K119)), NOT(ISBLANK('04 Brukerregistrering'!P119))),
   IFERROR(INDEX('brukerregistrering-støtteark'!$N$5:$N$20,
            MATCH('04 Brukerregistrering'!K119, 'brukerregistrering-støtteark'!$M$5:$M$20, 0))*IF('04 Brukerregistrering'!P119="2", 1, VALUE('04 Brukerregistrering'!P119)),
   ""),
"")</f>
        <v/>
      </c>
      <c r="F118" s="186" t="str">
        <f ca="1">IF(AND(NOT(ISBLANK('04 Brukerregistrering'!L119)), NOT(ISBLANK('04 Brukerregistrering'!P119))),
   IFERROR(INDEX('brukerregistrering-støtteark'!$N$5:$N$20,
            MATCH('04 Brukerregistrering'!L119, 'brukerregistrering-støtteark'!$M$5:$M$20, 0))*IF('04 Brukerregistrering'!P119="2", 1, VALUE('04 Brukerregistrering'!P119)),
   ""),
"")</f>
        <v/>
      </c>
      <c r="G118" s="186" t="str">
        <f ca="1">IF(AND(NOT(ISBLANK('04 Brukerregistrering'!M119)), NOT(ISBLANK('04 Brukerregistrering'!P119))),
   IFERROR(INDEX('brukerregistrering-støtteark'!$N$5:$N$20,
            MATCH('04 Brukerregistrering'!M119, 'brukerregistrering-støtteark'!$M$5:$M$20, 0))*IF('04 Brukerregistrering'!P119="2", 1, VALUE('04 Brukerregistrering'!P119)),
   ""),
"")</f>
        <v/>
      </c>
      <c r="H118" s="186" t="str">
        <f ca="1">IF(AND(NOT(ISBLANK('04 Brukerregistrering'!N119)), NOT(ISBLANK('04 Brukerregistrering'!P119))),
   IFERROR(INDEX('brukerregistrering-støtteark'!$N$5:$N$20,
            MATCH('04 Brukerregistrering'!N119, 'brukerregistrering-støtteark'!$M$5:$M$20, 0))*IF('04 Brukerregistrering'!P119="2", 1, VALUE('04 Brukerregistrering'!P119)),
   ""),
"")</f>
        <v/>
      </c>
      <c r="I118" s="187">
        <f t="shared" ca="1" si="2"/>
        <v>0</v>
      </c>
      <c r="J118" s="187">
        <f t="shared" ca="1" si="3"/>
        <v>0</v>
      </c>
    </row>
    <row r="119" spans="2:10" ht="15">
      <c r="B119" s="183">
        <f>'04 Brukerregistrering'!C120</f>
        <v>0</v>
      </c>
      <c r="C119" s="184">
        <f>'04 Brukerregistrering'!I120</f>
        <v>0</v>
      </c>
      <c r="D119" s="185" t="str">
        <f ca="1">IF(AND(NOT(ISBLANK('04 Brukerregistrering'!J120)), NOT(ISBLANK('04 Brukerregistrering'!P120))),
   IFERROR(INDEX('brukerregistrering-støtteark'!$N$5:$N$20,
            MATCH('04 Brukerregistrering'!J120, 'brukerregistrering-støtteark'!$M$5:$M$20, 0))*IF('04 Brukerregistrering'!P120="2", 1, VALUE('04 Brukerregistrering'!P120)),
   ""),
"")</f>
        <v/>
      </c>
      <c r="E119" s="186" t="str">
        <f ca="1">IF(AND(NOT(ISBLANK('04 Brukerregistrering'!K120)), NOT(ISBLANK('04 Brukerregistrering'!P120))),
   IFERROR(INDEX('brukerregistrering-støtteark'!$N$5:$N$20,
            MATCH('04 Brukerregistrering'!K120, 'brukerregistrering-støtteark'!$M$5:$M$20, 0))*IF('04 Brukerregistrering'!P120="2", 1, VALUE('04 Brukerregistrering'!P120)),
   ""),
"")</f>
        <v/>
      </c>
      <c r="F119" s="186" t="str">
        <f ca="1">IF(AND(NOT(ISBLANK('04 Brukerregistrering'!L120)), NOT(ISBLANK('04 Brukerregistrering'!P120))),
   IFERROR(INDEX('brukerregistrering-støtteark'!$N$5:$N$20,
            MATCH('04 Brukerregistrering'!L120, 'brukerregistrering-støtteark'!$M$5:$M$20, 0))*IF('04 Brukerregistrering'!P120="2", 1, VALUE('04 Brukerregistrering'!P120)),
   ""),
"")</f>
        <v/>
      </c>
      <c r="G119" s="186" t="str">
        <f ca="1">IF(AND(NOT(ISBLANK('04 Brukerregistrering'!M120)), NOT(ISBLANK('04 Brukerregistrering'!P120))),
   IFERROR(INDEX('brukerregistrering-støtteark'!$N$5:$N$20,
            MATCH('04 Brukerregistrering'!M120, 'brukerregistrering-støtteark'!$M$5:$M$20, 0))*IF('04 Brukerregistrering'!P120="2", 1, VALUE('04 Brukerregistrering'!P120)),
   ""),
"")</f>
        <v/>
      </c>
      <c r="H119" s="186" t="str">
        <f ca="1">IF(AND(NOT(ISBLANK('04 Brukerregistrering'!N120)), NOT(ISBLANK('04 Brukerregistrering'!P120))),
   IFERROR(INDEX('brukerregistrering-støtteark'!$N$5:$N$20,
            MATCH('04 Brukerregistrering'!N120, 'brukerregistrering-støtteark'!$M$5:$M$20, 0))*IF('04 Brukerregistrering'!P120="2", 1, VALUE('04 Brukerregistrering'!P120)),
   ""),
"")</f>
        <v/>
      </c>
      <c r="I119" s="187">
        <f t="shared" ca="1" si="2"/>
        <v>0</v>
      </c>
      <c r="J119" s="187">
        <f t="shared" ca="1" si="3"/>
        <v>0</v>
      </c>
    </row>
    <row r="120" spans="2:10" ht="15">
      <c r="B120" s="183">
        <f>'04 Brukerregistrering'!C121</f>
        <v>0</v>
      </c>
      <c r="C120" s="184">
        <f>'04 Brukerregistrering'!I121</f>
        <v>0</v>
      </c>
      <c r="D120" s="185" t="str">
        <f ca="1">IF(AND(NOT(ISBLANK('04 Brukerregistrering'!J121)), NOT(ISBLANK('04 Brukerregistrering'!P121))),
   IFERROR(INDEX('brukerregistrering-støtteark'!$N$5:$N$20,
            MATCH('04 Brukerregistrering'!J121, 'brukerregistrering-støtteark'!$M$5:$M$20, 0))*IF('04 Brukerregistrering'!P121="2", 1, VALUE('04 Brukerregistrering'!P121)),
   ""),
"")</f>
        <v/>
      </c>
      <c r="E120" s="186" t="str">
        <f ca="1">IF(AND(NOT(ISBLANK('04 Brukerregistrering'!K121)), NOT(ISBLANK('04 Brukerregistrering'!P121))),
   IFERROR(INDEX('brukerregistrering-støtteark'!$N$5:$N$20,
            MATCH('04 Brukerregistrering'!K121, 'brukerregistrering-støtteark'!$M$5:$M$20, 0))*IF('04 Brukerregistrering'!P121="2", 1, VALUE('04 Brukerregistrering'!P121)),
   ""),
"")</f>
        <v/>
      </c>
      <c r="F120" s="186" t="str">
        <f ca="1">IF(AND(NOT(ISBLANK('04 Brukerregistrering'!L121)), NOT(ISBLANK('04 Brukerregistrering'!P121))),
   IFERROR(INDEX('brukerregistrering-støtteark'!$N$5:$N$20,
            MATCH('04 Brukerregistrering'!L121, 'brukerregistrering-støtteark'!$M$5:$M$20, 0))*IF('04 Brukerregistrering'!P121="2", 1, VALUE('04 Brukerregistrering'!P121)),
   ""),
"")</f>
        <v/>
      </c>
      <c r="G120" s="186" t="str">
        <f ca="1">IF(AND(NOT(ISBLANK('04 Brukerregistrering'!M121)), NOT(ISBLANK('04 Brukerregistrering'!P121))),
   IFERROR(INDEX('brukerregistrering-støtteark'!$N$5:$N$20,
            MATCH('04 Brukerregistrering'!M121, 'brukerregistrering-støtteark'!$M$5:$M$20, 0))*IF('04 Brukerregistrering'!P121="2", 1, VALUE('04 Brukerregistrering'!P121)),
   ""),
"")</f>
        <v/>
      </c>
      <c r="H120" s="186" t="str">
        <f ca="1">IF(AND(NOT(ISBLANK('04 Brukerregistrering'!N121)), NOT(ISBLANK('04 Brukerregistrering'!P121))),
   IFERROR(INDEX('brukerregistrering-støtteark'!$N$5:$N$20,
            MATCH('04 Brukerregistrering'!N121, 'brukerregistrering-støtteark'!$M$5:$M$20, 0))*IF('04 Brukerregistrering'!P121="2", 1, VALUE('04 Brukerregistrering'!P121)),
   ""),
"")</f>
        <v/>
      </c>
      <c r="I120" s="187">
        <f t="shared" ca="1" si="2"/>
        <v>0</v>
      </c>
      <c r="J120" s="187">
        <f t="shared" ca="1" si="3"/>
        <v>0</v>
      </c>
    </row>
    <row r="121" spans="2:10" ht="15">
      <c r="B121" s="183">
        <f>'04 Brukerregistrering'!C122</f>
        <v>0</v>
      </c>
      <c r="C121" s="184">
        <f>'04 Brukerregistrering'!I122</f>
        <v>0</v>
      </c>
      <c r="D121" s="185" t="str">
        <f ca="1">IF(AND(NOT(ISBLANK('04 Brukerregistrering'!J122)), NOT(ISBLANK('04 Brukerregistrering'!P122))),
   IFERROR(INDEX('brukerregistrering-støtteark'!$N$5:$N$20,
            MATCH('04 Brukerregistrering'!J122, 'brukerregistrering-støtteark'!$M$5:$M$20, 0))*IF('04 Brukerregistrering'!P122="2", 1, VALUE('04 Brukerregistrering'!P122)),
   ""),
"")</f>
        <v/>
      </c>
      <c r="E121" s="186" t="str">
        <f ca="1">IF(AND(NOT(ISBLANK('04 Brukerregistrering'!K122)), NOT(ISBLANK('04 Brukerregistrering'!P122))),
   IFERROR(INDEX('brukerregistrering-støtteark'!$N$5:$N$20,
            MATCH('04 Brukerregistrering'!K122, 'brukerregistrering-støtteark'!$M$5:$M$20, 0))*IF('04 Brukerregistrering'!P122="2", 1, VALUE('04 Brukerregistrering'!P122)),
   ""),
"")</f>
        <v/>
      </c>
      <c r="F121" s="186" t="str">
        <f ca="1">IF(AND(NOT(ISBLANK('04 Brukerregistrering'!L122)), NOT(ISBLANK('04 Brukerregistrering'!P122))),
   IFERROR(INDEX('brukerregistrering-støtteark'!$N$5:$N$20,
            MATCH('04 Brukerregistrering'!L122, 'brukerregistrering-støtteark'!$M$5:$M$20, 0))*IF('04 Brukerregistrering'!P122="2", 1, VALUE('04 Brukerregistrering'!P122)),
   ""),
"")</f>
        <v/>
      </c>
      <c r="G121" s="186" t="str">
        <f ca="1">IF(AND(NOT(ISBLANK('04 Brukerregistrering'!M122)), NOT(ISBLANK('04 Brukerregistrering'!P122))),
   IFERROR(INDEX('brukerregistrering-støtteark'!$N$5:$N$20,
            MATCH('04 Brukerregistrering'!M122, 'brukerregistrering-støtteark'!$M$5:$M$20, 0))*IF('04 Brukerregistrering'!P122="2", 1, VALUE('04 Brukerregistrering'!P122)),
   ""),
"")</f>
        <v/>
      </c>
      <c r="H121" s="186" t="str">
        <f ca="1">IF(AND(NOT(ISBLANK('04 Brukerregistrering'!N122)), NOT(ISBLANK('04 Brukerregistrering'!P122))),
   IFERROR(INDEX('brukerregistrering-støtteark'!$N$5:$N$20,
            MATCH('04 Brukerregistrering'!N122, 'brukerregistrering-støtteark'!$M$5:$M$20, 0))*IF('04 Brukerregistrering'!P122="2", 1, VALUE('04 Brukerregistrering'!P122)),
   ""),
"")</f>
        <v/>
      </c>
      <c r="I121" s="187">
        <f t="shared" ca="1" si="2"/>
        <v>0</v>
      </c>
      <c r="J121" s="187">
        <f t="shared" ca="1" si="3"/>
        <v>0</v>
      </c>
    </row>
    <row r="122" spans="2:10" ht="15">
      <c r="B122" s="183">
        <f>'04 Brukerregistrering'!C123</f>
        <v>0</v>
      </c>
      <c r="C122" s="184">
        <f>'04 Brukerregistrering'!I123</f>
        <v>0</v>
      </c>
      <c r="D122" s="185" t="str">
        <f ca="1">IF(AND(NOT(ISBLANK('04 Brukerregistrering'!J123)), NOT(ISBLANK('04 Brukerregistrering'!P123))),
   IFERROR(INDEX('brukerregistrering-støtteark'!$N$5:$N$20,
            MATCH('04 Brukerregistrering'!J123, 'brukerregistrering-støtteark'!$M$5:$M$20, 0))*IF('04 Brukerregistrering'!P123="2", 1, VALUE('04 Brukerregistrering'!P123)),
   ""),
"")</f>
        <v/>
      </c>
      <c r="E122" s="186" t="str">
        <f ca="1">IF(AND(NOT(ISBLANK('04 Brukerregistrering'!K123)), NOT(ISBLANK('04 Brukerregistrering'!P123))),
   IFERROR(INDEX('brukerregistrering-støtteark'!$N$5:$N$20,
            MATCH('04 Brukerregistrering'!K123, 'brukerregistrering-støtteark'!$M$5:$M$20, 0))*IF('04 Brukerregistrering'!P123="2", 1, VALUE('04 Brukerregistrering'!P123)),
   ""),
"")</f>
        <v/>
      </c>
      <c r="F122" s="186" t="str">
        <f ca="1">IF(AND(NOT(ISBLANK('04 Brukerregistrering'!L123)), NOT(ISBLANK('04 Brukerregistrering'!P123))),
   IFERROR(INDEX('brukerregistrering-støtteark'!$N$5:$N$20,
            MATCH('04 Brukerregistrering'!L123, 'brukerregistrering-støtteark'!$M$5:$M$20, 0))*IF('04 Brukerregistrering'!P123="2", 1, VALUE('04 Brukerregistrering'!P123)),
   ""),
"")</f>
        <v/>
      </c>
      <c r="G122" s="186" t="str">
        <f ca="1">IF(AND(NOT(ISBLANK('04 Brukerregistrering'!M123)), NOT(ISBLANK('04 Brukerregistrering'!P123))),
   IFERROR(INDEX('brukerregistrering-støtteark'!$N$5:$N$20,
            MATCH('04 Brukerregistrering'!M123, 'brukerregistrering-støtteark'!$M$5:$M$20, 0))*IF('04 Brukerregistrering'!P123="2", 1, VALUE('04 Brukerregistrering'!P123)),
   ""),
"")</f>
        <v/>
      </c>
      <c r="H122" s="186" t="str">
        <f ca="1">IF(AND(NOT(ISBLANK('04 Brukerregistrering'!N123)), NOT(ISBLANK('04 Brukerregistrering'!P123))),
   IFERROR(INDEX('brukerregistrering-støtteark'!$N$5:$N$20,
            MATCH('04 Brukerregistrering'!N123, 'brukerregistrering-støtteark'!$M$5:$M$20, 0))*IF('04 Brukerregistrering'!P123="2", 1, VALUE('04 Brukerregistrering'!P123)),
   ""),
"")</f>
        <v/>
      </c>
      <c r="I122" s="187">
        <f t="shared" ca="1" si="2"/>
        <v>0</v>
      </c>
      <c r="J122" s="187">
        <f t="shared" ca="1" si="3"/>
        <v>0</v>
      </c>
    </row>
    <row r="123" spans="2:10" ht="15">
      <c r="B123" s="183">
        <f>'04 Brukerregistrering'!C124</f>
        <v>0</v>
      </c>
      <c r="C123" s="184">
        <f>'04 Brukerregistrering'!I124</f>
        <v>0</v>
      </c>
      <c r="D123" s="185" t="str">
        <f ca="1">IF(AND(NOT(ISBLANK('04 Brukerregistrering'!J124)), NOT(ISBLANK('04 Brukerregistrering'!P124))),
   IFERROR(INDEX('brukerregistrering-støtteark'!$N$5:$N$20,
            MATCH('04 Brukerregistrering'!J124, 'brukerregistrering-støtteark'!$M$5:$M$20, 0))*IF('04 Brukerregistrering'!P124="2", 1, VALUE('04 Brukerregistrering'!P124)),
   ""),
"")</f>
        <v/>
      </c>
      <c r="E123" s="186" t="str">
        <f ca="1">IF(AND(NOT(ISBLANK('04 Brukerregistrering'!K124)), NOT(ISBLANK('04 Brukerregistrering'!P124))),
   IFERROR(INDEX('brukerregistrering-støtteark'!$N$5:$N$20,
            MATCH('04 Brukerregistrering'!K124, 'brukerregistrering-støtteark'!$M$5:$M$20, 0))*IF('04 Brukerregistrering'!P124="2", 1, VALUE('04 Brukerregistrering'!P124)),
   ""),
"")</f>
        <v/>
      </c>
      <c r="F123" s="186" t="str">
        <f ca="1">IF(AND(NOT(ISBLANK('04 Brukerregistrering'!L124)), NOT(ISBLANK('04 Brukerregistrering'!P124))),
   IFERROR(INDEX('brukerregistrering-støtteark'!$N$5:$N$20,
            MATCH('04 Brukerregistrering'!L124, 'brukerregistrering-støtteark'!$M$5:$M$20, 0))*IF('04 Brukerregistrering'!P124="2", 1, VALUE('04 Brukerregistrering'!P124)),
   ""),
"")</f>
        <v/>
      </c>
      <c r="G123" s="186" t="str">
        <f ca="1">IF(AND(NOT(ISBLANK('04 Brukerregistrering'!M124)), NOT(ISBLANK('04 Brukerregistrering'!P124))),
   IFERROR(INDEX('brukerregistrering-støtteark'!$N$5:$N$20,
            MATCH('04 Brukerregistrering'!M124, 'brukerregistrering-støtteark'!$M$5:$M$20, 0))*IF('04 Brukerregistrering'!P124="2", 1, VALUE('04 Brukerregistrering'!P124)),
   ""),
"")</f>
        <v/>
      </c>
      <c r="H123" s="186" t="str">
        <f ca="1">IF(AND(NOT(ISBLANK('04 Brukerregistrering'!N124)), NOT(ISBLANK('04 Brukerregistrering'!P124))),
   IFERROR(INDEX('brukerregistrering-støtteark'!$N$5:$N$20,
            MATCH('04 Brukerregistrering'!N124, 'brukerregistrering-støtteark'!$M$5:$M$20, 0))*IF('04 Brukerregistrering'!P124="2", 1, VALUE('04 Brukerregistrering'!P124)),
   ""),
"")</f>
        <v/>
      </c>
      <c r="I123" s="187">
        <f t="shared" ca="1" si="2"/>
        <v>0</v>
      </c>
      <c r="J123" s="187">
        <f t="shared" ca="1" si="3"/>
        <v>0</v>
      </c>
    </row>
    <row r="124" spans="2:10" ht="15">
      <c r="B124" s="183">
        <f>'04 Brukerregistrering'!C125</f>
        <v>0</v>
      </c>
      <c r="C124" s="184">
        <f>'04 Brukerregistrering'!I125</f>
        <v>0</v>
      </c>
      <c r="D124" s="185" t="str">
        <f ca="1">IF(AND(NOT(ISBLANK('04 Brukerregistrering'!J125)), NOT(ISBLANK('04 Brukerregistrering'!P125))),
   IFERROR(INDEX('brukerregistrering-støtteark'!$N$5:$N$20,
            MATCH('04 Brukerregistrering'!J125, 'brukerregistrering-støtteark'!$M$5:$M$20, 0))*IF('04 Brukerregistrering'!P125="2", 1, VALUE('04 Brukerregistrering'!P125)),
   ""),
"")</f>
        <v/>
      </c>
      <c r="E124" s="186" t="str">
        <f ca="1">IF(AND(NOT(ISBLANK('04 Brukerregistrering'!K125)), NOT(ISBLANK('04 Brukerregistrering'!P125))),
   IFERROR(INDEX('brukerregistrering-støtteark'!$N$5:$N$20,
            MATCH('04 Brukerregistrering'!K125, 'brukerregistrering-støtteark'!$M$5:$M$20, 0))*IF('04 Brukerregistrering'!P125="2", 1, VALUE('04 Brukerregistrering'!P125)),
   ""),
"")</f>
        <v/>
      </c>
      <c r="F124" s="186" t="str">
        <f ca="1">IF(AND(NOT(ISBLANK('04 Brukerregistrering'!L125)), NOT(ISBLANK('04 Brukerregistrering'!P125))),
   IFERROR(INDEX('brukerregistrering-støtteark'!$N$5:$N$20,
            MATCH('04 Brukerregistrering'!L125, 'brukerregistrering-støtteark'!$M$5:$M$20, 0))*IF('04 Brukerregistrering'!P125="2", 1, VALUE('04 Brukerregistrering'!P125)),
   ""),
"")</f>
        <v/>
      </c>
      <c r="G124" s="186" t="str">
        <f ca="1">IF(AND(NOT(ISBLANK('04 Brukerregistrering'!M125)), NOT(ISBLANK('04 Brukerregistrering'!P125))),
   IFERROR(INDEX('brukerregistrering-støtteark'!$N$5:$N$20,
            MATCH('04 Brukerregistrering'!M125, 'brukerregistrering-støtteark'!$M$5:$M$20, 0))*IF('04 Brukerregistrering'!P125="2", 1, VALUE('04 Brukerregistrering'!P125)),
   ""),
"")</f>
        <v/>
      </c>
      <c r="H124" s="186" t="str">
        <f ca="1">IF(AND(NOT(ISBLANK('04 Brukerregistrering'!N125)), NOT(ISBLANK('04 Brukerregistrering'!P125))),
   IFERROR(INDEX('brukerregistrering-støtteark'!$N$5:$N$20,
            MATCH('04 Brukerregistrering'!N125, 'brukerregistrering-støtteark'!$M$5:$M$20, 0))*IF('04 Brukerregistrering'!P125="2", 1, VALUE('04 Brukerregistrering'!P125)),
   ""),
"")</f>
        <v/>
      </c>
      <c r="I124" s="187">
        <f t="shared" ca="1" si="2"/>
        <v>0</v>
      </c>
      <c r="J124" s="187">
        <f t="shared" ca="1" si="3"/>
        <v>0</v>
      </c>
    </row>
    <row r="125" spans="2:10" ht="15">
      <c r="B125" s="183">
        <f>'04 Brukerregistrering'!C126</f>
        <v>0</v>
      </c>
      <c r="C125" s="184">
        <f>'04 Brukerregistrering'!I126</f>
        <v>0</v>
      </c>
      <c r="D125" s="185" t="str">
        <f ca="1">IF(AND(NOT(ISBLANK('04 Brukerregistrering'!J126)), NOT(ISBLANK('04 Brukerregistrering'!P126))),
   IFERROR(INDEX('brukerregistrering-støtteark'!$N$5:$N$20,
            MATCH('04 Brukerregistrering'!J126, 'brukerregistrering-støtteark'!$M$5:$M$20, 0))*IF('04 Brukerregistrering'!P126="2", 1, VALUE('04 Brukerregistrering'!P126)),
   ""),
"")</f>
        <v/>
      </c>
      <c r="E125" s="186" t="str">
        <f ca="1">IF(AND(NOT(ISBLANK('04 Brukerregistrering'!K126)), NOT(ISBLANK('04 Brukerregistrering'!P126))),
   IFERROR(INDEX('brukerregistrering-støtteark'!$N$5:$N$20,
            MATCH('04 Brukerregistrering'!K126, 'brukerregistrering-støtteark'!$M$5:$M$20, 0))*IF('04 Brukerregistrering'!P126="2", 1, VALUE('04 Brukerregistrering'!P126)),
   ""),
"")</f>
        <v/>
      </c>
      <c r="F125" s="186" t="str">
        <f ca="1">IF(AND(NOT(ISBLANK('04 Brukerregistrering'!L126)), NOT(ISBLANK('04 Brukerregistrering'!P126))),
   IFERROR(INDEX('brukerregistrering-støtteark'!$N$5:$N$20,
            MATCH('04 Brukerregistrering'!L126, 'brukerregistrering-støtteark'!$M$5:$M$20, 0))*IF('04 Brukerregistrering'!P126="2", 1, VALUE('04 Brukerregistrering'!P126)),
   ""),
"")</f>
        <v/>
      </c>
      <c r="G125" s="186" t="str">
        <f ca="1">IF(AND(NOT(ISBLANK('04 Brukerregistrering'!M126)), NOT(ISBLANK('04 Brukerregistrering'!P126))),
   IFERROR(INDEX('brukerregistrering-støtteark'!$N$5:$N$20,
            MATCH('04 Brukerregistrering'!M126, 'brukerregistrering-støtteark'!$M$5:$M$20, 0))*IF('04 Brukerregistrering'!P126="2", 1, VALUE('04 Brukerregistrering'!P126)),
   ""),
"")</f>
        <v/>
      </c>
      <c r="H125" s="186" t="str">
        <f ca="1">IF(AND(NOT(ISBLANK('04 Brukerregistrering'!N126)), NOT(ISBLANK('04 Brukerregistrering'!P126))),
   IFERROR(INDEX('brukerregistrering-støtteark'!$N$5:$N$20,
            MATCH('04 Brukerregistrering'!N126, 'brukerregistrering-støtteark'!$M$5:$M$20, 0))*IF('04 Brukerregistrering'!P126="2", 1, VALUE('04 Brukerregistrering'!P126)),
   ""),
"")</f>
        <v/>
      </c>
      <c r="I125" s="187">
        <f t="shared" ca="1" si="2"/>
        <v>0</v>
      </c>
      <c r="J125" s="187">
        <f t="shared" ca="1" si="3"/>
        <v>0</v>
      </c>
    </row>
    <row r="126" spans="2:10" ht="15">
      <c r="B126" s="183">
        <f>'04 Brukerregistrering'!C127</f>
        <v>0</v>
      </c>
      <c r="C126" s="184">
        <f>'04 Brukerregistrering'!I127</f>
        <v>0</v>
      </c>
      <c r="D126" s="185" t="str">
        <f ca="1">IF(AND(NOT(ISBLANK('04 Brukerregistrering'!J127)), NOT(ISBLANK('04 Brukerregistrering'!P127))),
   IFERROR(INDEX('brukerregistrering-støtteark'!$N$5:$N$20,
            MATCH('04 Brukerregistrering'!J127, 'brukerregistrering-støtteark'!$M$5:$M$20, 0))*IF('04 Brukerregistrering'!P127="2", 1, VALUE('04 Brukerregistrering'!P127)),
   ""),
"")</f>
        <v/>
      </c>
      <c r="E126" s="186" t="str">
        <f ca="1">IF(AND(NOT(ISBLANK('04 Brukerregistrering'!K127)), NOT(ISBLANK('04 Brukerregistrering'!P127))),
   IFERROR(INDEX('brukerregistrering-støtteark'!$N$5:$N$20,
            MATCH('04 Brukerregistrering'!K127, 'brukerregistrering-støtteark'!$M$5:$M$20, 0))*IF('04 Brukerregistrering'!P127="2", 1, VALUE('04 Brukerregistrering'!P127)),
   ""),
"")</f>
        <v/>
      </c>
      <c r="F126" s="186" t="str">
        <f ca="1">IF(AND(NOT(ISBLANK('04 Brukerregistrering'!L127)), NOT(ISBLANK('04 Brukerregistrering'!P127))),
   IFERROR(INDEX('brukerregistrering-støtteark'!$N$5:$N$20,
            MATCH('04 Brukerregistrering'!L127, 'brukerregistrering-støtteark'!$M$5:$M$20, 0))*IF('04 Brukerregistrering'!P127="2", 1, VALUE('04 Brukerregistrering'!P127)),
   ""),
"")</f>
        <v/>
      </c>
      <c r="G126" s="186" t="str">
        <f ca="1">IF(AND(NOT(ISBLANK('04 Brukerregistrering'!M127)), NOT(ISBLANK('04 Brukerregistrering'!P127))),
   IFERROR(INDEX('brukerregistrering-støtteark'!$N$5:$N$20,
            MATCH('04 Brukerregistrering'!M127, 'brukerregistrering-støtteark'!$M$5:$M$20, 0))*IF('04 Brukerregistrering'!P127="2", 1, VALUE('04 Brukerregistrering'!P127)),
   ""),
"")</f>
        <v/>
      </c>
      <c r="H126" s="186" t="str">
        <f ca="1">IF(AND(NOT(ISBLANK('04 Brukerregistrering'!N127)), NOT(ISBLANK('04 Brukerregistrering'!P127))),
   IFERROR(INDEX('brukerregistrering-støtteark'!$N$5:$N$20,
            MATCH('04 Brukerregistrering'!N127, 'brukerregistrering-støtteark'!$M$5:$M$20, 0))*IF('04 Brukerregistrering'!P127="2", 1, VALUE('04 Brukerregistrering'!P127)),
   ""),
"")</f>
        <v/>
      </c>
      <c r="I126" s="187">
        <f t="shared" ca="1" si="2"/>
        <v>0</v>
      </c>
      <c r="J126" s="187">
        <f t="shared" ca="1" si="3"/>
        <v>0</v>
      </c>
    </row>
    <row r="127" spans="2:10" ht="15">
      <c r="B127" s="183">
        <f>'04 Brukerregistrering'!C128</f>
        <v>0</v>
      </c>
      <c r="C127" s="184">
        <f>'04 Brukerregistrering'!I128</f>
        <v>0</v>
      </c>
      <c r="D127" s="185" t="str">
        <f ca="1">IF(AND(NOT(ISBLANK('04 Brukerregistrering'!J128)), NOT(ISBLANK('04 Brukerregistrering'!P128))),
   IFERROR(INDEX('brukerregistrering-støtteark'!$N$5:$N$20,
            MATCH('04 Brukerregistrering'!J128, 'brukerregistrering-støtteark'!$M$5:$M$20, 0))*IF('04 Brukerregistrering'!P128="2", 1, VALUE('04 Brukerregistrering'!P128)),
   ""),
"")</f>
        <v/>
      </c>
      <c r="E127" s="186" t="str">
        <f ca="1">IF(AND(NOT(ISBLANK('04 Brukerregistrering'!K128)), NOT(ISBLANK('04 Brukerregistrering'!P128))),
   IFERROR(INDEX('brukerregistrering-støtteark'!$N$5:$N$20,
            MATCH('04 Brukerregistrering'!K128, 'brukerregistrering-støtteark'!$M$5:$M$20, 0))*IF('04 Brukerregistrering'!P128="2", 1, VALUE('04 Brukerregistrering'!P128)),
   ""),
"")</f>
        <v/>
      </c>
      <c r="F127" s="186" t="str">
        <f ca="1">IF(AND(NOT(ISBLANK('04 Brukerregistrering'!L128)), NOT(ISBLANK('04 Brukerregistrering'!P128))),
   IFERROR(INDEX('brukerregistrering-støtteark'!$N$5:$N$20,
            MATCH('04 Brukerregistrering'!L128, 'brukerregistrering-støtteark'!$M$5:$M$20, 0))*IF('04 Brukerregistrering'!P128="2", 1, VALUE('04 Brukerregistrering'!P128)),
   ""),
"")</f>
        <v/>
      </c>
      <c r="G127" s="186" t="str">
        <f ca="1">IF(AND(NOT(ISBLANK('04 Brukerregistrering'!M128)), NOT(ISBLANK('04 Brukerregistrering'!P128))),
   IFERROR(INDEX('brukerregistrering-støtteark'!$N$5:$N$20,
            MATCH('04 Brukerregistrering'!M128, 'brukerregistrering-støtteark'!$M$5:$M$20, 0))*IF('04 Brukerregistrering'!P128="2", 1, VALUE('04 Brukerregistrering'!P128)),
   ""),
"")</f>
        <v/>
      </c>
      <c r="H127" s="186" t="str">
        <f ca="1">IF(AND(NOT(ISBLANK('04 Brukerregistrering'!N128)), NOT(ISBLANK('04 Brukerregistrering'!P128))),
   IFERROR(INDEX('brukerregistrering-støtteark'!$N$5:$N$20,
            MATCH('04 Brukerregistrering'!N128, 'brukerregistrering-støtteark'!$M$5:$M$20, 0))*IF('04 Brukerregistrering'!P128="2", 1, VALUE('04 Brukerregistrering'!P128)),
   ""),
"")</f>
        <v/>
      </c>
      <c r="I127" s="187">
        <f t="shared" ca="1" si="2"/>
        <v>0</v>
      </c>
      <c r="J127" s="187">
        <f t="shared" ca="1" si="3"/>
        <v>0</v>
      </c>
    </row>
    <row r="128" spans="2:10" ht="15">
      <c r="B128" s="183">
        <f>'04 Brukerregistrering'!C129</f>
        <v>0</v>
      </c>
      <c r="C128" s="184">
        <f>'04 Brukerregistrering'!I129</f>
        <v>0</v>
      </c>
      <c r="D128" s="185" t="str">
        <f ca="1">IF(AND(NOT(ISBLANK('04 Brukerregistrering'!J129)), NOT(ISBLANK('04 Brukerregistrering'!P129))),
   IFERROR(INDEX('brukerregistrering-støtteark'!$N$5:$N$20,
            MATCH('04 Brukerregistrering'!J129, 'brukerregistrering-støtteark'!$M$5:$M$20, 0))*IF('04 Brukerregistrering'!P129="2", 1, VALUE('04 Brukerregistrering'!P129)),
   ""),
"")</f>
        <v/>
      </c>
      <c r="E128" s="186" t="str">
        <f ca="1">IF(AND(NOT(ISBLANK('04 Brukerregistrering'!K129)), NOT(ISBLANK('04 Brukerregistrering'!P129))),
   IFERROR(INDEX('brukerregistrering-støtteark'!$N$5:$N$20,
            MATCH('04 Brukerregistrering'!K129, 'brukerregistrering-støtteark'!$M$5:$M$20, 0))*IF('04 Brukerregistrering'!P129="2", 1, VALUE('04 Brukerregistrering'!P129)),
   ""),
"")</f>
        <v/>
      </c>
      <c r="F128" s="186" t="str">
        <f ca="1">IF(AND(NOT(ISBLANK('04 Brukerregistrering'!L129)), NOT(ISBLANK('04 Brukerregistrering'!P129))),
   IFERROR(INDEX('brukerregistrering-støtteark'!$N$5:$N$20,
            MATCH('04 Brukerregistrering'!L129, 'brukerregistrering-støtteark'!$M$5:$M$20, 0))*IF('04 Brukerregistrering'!P129="2", 1, VALUE('04 Brukerregistrering'!P129)),
   ""),
"")</f>
        <v/>
      </c>
      <c r="G128" s="186" t="str">
        <f ca="1">IF(AND(NOT(ISBLANK('04 Brukerregistrering'!M129)), NOT(ISBLANK('04 Brukerregistrering'!P129))),
   IFERROR(INDEX('brukerregistrering-støtteark'!$N$5:$N$20,
            MATCH('04 Brukerregistrering'!M129, 'brukerregistrering-støtteark'!$M$5:$M$20, 0))*IF('04 Brukerregistrering'!P129="2", 1, VALUE('04 Brukerregistrering'!P129)),
   ""),
"")</f>
        <v/>
      </c>
      <c r="H128" s="186" t="str">
        <f ca="1">IF(AND(NOT(ISBLANK('04 Brukerregistrering'!N129)), NOT(ISBLANK('04 Brukerregistrering'!P129))),
   IFERROR(INDEX('brukerregistrering-støtteark'!$N$5:$N$20,
            MATCH('04 Brukerregistrering'!N129, 'brukerregistrering-støtteark'!$M$5:$M$20, 0))*IF('04 Brukerregistrering'!P129="2", 1, VALUE('04 Brukerregistrering'!P129)),
   ""),
"")</f>
        <v/>
      </c>
      <c r="I128" s="187">
        <f t="shared" ca="1" si="2"/>
        <v>0</v>
      </c>
      <c r="J128" s="187">
        <f t="shared" ca="1" si="3"/>
        <v>0</v>
      </c>
    </row>
    <row r="129" spans="2:10" ht="15">
      <c r="B129" s="183">
        <f>'04 Brukerregistrering'!C130</f>
        <v>0</v>
      </c>
      <c r="C129" s="184">
        <f>'04 Brukerregistrering'!I130</f>
        <v>0</v>
      </c>
      <c r="D129" s="185" t="str">
        <f ca="1">IF(AND(NOT(ISBLANK('04 Brukerregistrering'!J130)), NOT(ISBLANK('04 Brukerregistrering'!P130))),
   IFERROR(INDEX('brukerregistrering-støtteark'!$N$5:$N$20,
            MATCH('04 Brukerregistrering'!J130, 'brukerregistrering-støtteark'!$M$5:$M$20, 0))*IF('04 Brukerregistrering'!P130="2", 1, VALUE('04 Brukerregistrering'!P130)),
   ""),
"")</f>
        <v/>
      </c>
      <c r="E129" s="186" t="str">
        <f ca="1">IF(AND(NOT(ISBLANK('04 Brukerregistrering'!K130)), NOT(ISBLANK('04 Brukerregistrering'!P130))),
   IFERROR(INDEX('brukerregistrering-støtteark'!$N$5:$N$20,
            MATCH('04 Brukerregistrering'!K130, 'brukerregistrering-støtteark'!$M$5:$M$20, 0))*IF('04 Brukerregistrering'!P130="2", 1, VALUE('04 Brukerregistrering'!P130)),
   ""),
"")</f>
        <v/>
      </c>
      <c r="F129" s="186" t="str">
        <f ca="1">IF(AND(NOT(ISBLANK('04 Brukerregistrering'!L130)), NOT(ISBLANK('04 Brukerregistrering'!P130))),
   IFERROR(INDEX('brukerregistrering-støtteark'!$N$5:$N$20,
            MATCH('04 Brukerregistrering'!L130, 'brukerregistrering-støtteark'!$M$5:$M$20, 0))*IF('04 Brukerregistrering'!P130="2", 1, VALUE('04 Brukerregistrering'!P130)),
   ""),
"")</f>
        <v/>
      </c>
      <c r="G129" s="186" t="str">
        <f ca="1">IF(AND(NOT(ISBLANK('04 Brukerregistrering'!M130)), NOT(ISBLANK('04 Brukerregistrering'!P130))),
   IFERROR(INDEX('brukerregistrering-støtteark'!$N$5:$N$20,
            MATCH('04 Brukerregistrering'!M130, 'brukerregistrering-støtteark'!$M$5:$M$20, 0))*IF('04 Brukerregistrering'!P130="2", 1, VALUE('04 Brukerregistrering'!P130)),
   ""),
"")</f>
        <v/>
      </c>
      <c r="H129" s="186" t="str">
        <f ca="1">IF(AND(NOT(ISBLANK('04 Brukerregistrering'!N130)), NOT(ISBLANK('04 Brukerregistrering'!P130))),
   IFERROR(INDEX('brukerregistrering-støtteark'!$N$5:$N$20,
            MATCH('04 Brukerregistrering'!N130, 'brukerregistrering-støtteark'!$M$5:$M$20, 0))*IF('04 Brukerregistrering'!P130="2", 1, VALUE('04 Brukerregistrering'!P130)),
   ""),
"")</f>
        <v/>
      </c>
      <c r="I129" s="187">
        <f t="shared" ca="1" si="2"/>
        <v>0</v>
      </c>
      <c r="J129" s="187">
        <f t="shared" ca="1" si="3"/>
        <v>0</v>
      </c>
    </row>
    <row r="130" spans="2:10" ht="15">
      <c r="B130" s="183">
        <f>'04 Brukerregistrering'!C131</f>
        <v>0</v>
      </c>
      <c r="C130" s="184">
        <f>'04 Brukerregistrering'!I131</f>
        <v>0</v>
      </c>
      <c r="D130" s="185" t="str">
        <f ca="1">IF(AND(NOT(ISBLANK('04 Brukerregistrering'!J131)), NOT(ISBLANK('04 Brukerregistrering'!P131))),
   IFERROR(INDEX('brukerregistrering-støtteark'!$N$5:$N$20,
            MATCH('04 Brukerregistrering'!J131, 'brukerregistrering-støtteark'!$M$5:$M$20, 0))*IF('04 Brukerregistrering'!P131="2", 1, VALUE('04 Brukerregistrering'!P131)),
   ""),
"")</f>
        <v/>
      </c>
      <c r="E130" s="186" t="str">
        <f ca="1">IF(AND(NOT(ISBLANK('04 Brukerregistrering'!K131)), NOT(ISBLANK('04 Brukerregistrering'!P131))),
   IFERROR(INDEX('brukerregistrering-støtteark'!$N$5:$N$20,
            MATCH('04 Brukerregistrering'!K131, 'brukerregistrering-støtteark'!$M$5:$M$20, 0))*IF('04 Brukerregistrering'!P131="2", 1, VALUE('04 Brukerregistrering'!P131)),
   ""),
"")</f>
        <v/>
      </c>
      <c r="F130" s="186" t="str">
        <f ca="1">IF(AND(NOT(ISBLANK('04 Brukerregistrering'!L131)), NOT(ISBLANK('04 Brukerregistrering'!P131))),
   IFERROR(INDEX('brukerregistrering-støtteark'!$N$5:$N$20,
            MATCH('04 Brukerregistrering'!L131, 'brukerregistrering-støtteark'!$M$5:$M$20, 0))*IF('04 Brukerregistrering'!P131="2", 1, VALUE('04 Brukerregistrering'!P131)),
   ""),
"")</f>
        <v/>
      </c>
      <c r="G130" s="186" t="str">
        <f ca="1">IF(AND(NOT(ISBLANK('04 Brukerregistrering'!M131)), NOT(ISBLANK('04 Brukerregistrering'!P131))),
   IFERROR(INDEX('brukerregistrering-støtteark'!$N$5:$N$20,
            MATCH('04 Brukerregistrering'!M131, 'brukerregistrering-støtteark'!$M$5:$M$20, 0))*IF('04 Brukerregistrering'!P131="2", 1, VALUE('04 Brukerregistrering'!P131)),
   ""),
"")</f>
        <v/>
      </c>
      <c r="H130" s="186" t="str">
        <f ca="1">IF(AND(NOT(ISBLANK('04 Brukerregistrering'!N131)), NOT(ISBLANK('04 Brukerregistrering'!P131))),
   IFERROR(INDEX('brukerregistrering-støtteark'!$N$5:$N$20,
            MATCH('04 Brukerregistrering'!N131, 'brukerregistrering-støtteark'!$M$5:$M$20, 0))*IF('04 Brukerregistrering'!P131="2", 1, VALUE('04 Brukerregistrering'!P131)),
   ""),
"")</f>
        <v/>
      </c>
      <c r="I130" s="187">
        <f t="shared" ca="1" si="2"/>
        <v>0</v>
      </c>
      <c r="J130" s="187">
        <f t="shared" ca="1" si="3"/>
        <v>0</v>
      </c>
    </row>
    <row r="131" spans="2:10" ht="15">
      <c r="B131" s="183">
        <f>'04 Brukerregistrering'!C132</f>
        <v>0</v>
      </c>
      <c r="C131" s="184">
        <f>'04 Brukerregistrering'!I132</f>
        <v>0</v>
      </c>
      <c r="D131" s="185" t="str">
        <f ca="1">IF(AND(NOT(ISBLANK('04 Brukerregistrering'!J132)), NOT(ISBLANK('04 Brukerregistrering'!P132))),
   IFERROR(INDEX('brukerregistrering-støtteark'!$N$5:$N$20,
            MATCH('04 Brukerregistrering'!J132, 'brukerregistrering-støtteark'!$M$5:$M$20, 0))*IF('04 Brukerregistrering'!P132="2", 1, VALUE('04 Brukerregistrering'!P132)),
   ""),
"")</f>
        <v/>
      </c>
      <c r="E131" s="186" t="str">
        <f ca="1">IF(AND(NOT(ISBLANK('04 Brukerregistrering'!K132)), NOT(ISBLANK('04 Brukerregistrering'!P132))),
   IFERROR(INDEX('brukerregistrering-støtteark'!$N$5:$N$20,
            MATCH('04 Brukerregistrering'!K132, 'brukerregistrering-støtteark'!$M$5:$M$20, 0))*IF('04 Brukerregistrering'!P132="2", 1, VALUE('04 Brukerregistrering'!P132)),
   ""),
"")</f>
        <v/>
      </c>
      <c r="F131" s="186" t="str">
        <f ca="1">IF(AND(NOT(ISBLANK('04 Brukerregistrering'!L132)), NOT(ISBLANK('04 Brukerregistrering'!P132))),
   IFERROR(INDEX('brukerregistrering-støtteark'!$N$5:$N$20,
            MATCH('04 Brukerregistrering'!L132, 'brukerregistrering-støtteark'!$M$5:$M$20, 0))*IF('04 Brukerregistrering'!P132="2", 1, VALUE('04 Brukerregistrering'!P132)),
   ""),
"")</f>
        <v/>
      </c>
      <c r="G131" s="186" t="str">
        <f ca="1">IF(AND(NOT(ISBLANK('04 Brukerregistrering'!M132)), NOT(ISBLANK('04 Brukerregistrering'!P132))),
   IFERROR(INDEX('brukerregistrering-støtteark'!$N$5:$N$20,
            MATCH('04 Brukerregistrering'!M132, 'brukerregistrering-støtteark'!$M$5:$M$20, 0))*IF('04 Brukerregistrering'!P132="2", 1, VALUE('04 Brukerregistrering'!P132)),
   ""),
"")</f>
        <v/>
      </c>
      <c r="H131" s="186" t="str">
        <f ca="1">IF(AND(NOT(ISBLANK('04 Brukerregistrering'!N132)), NOT(ISBLANK('04 Brukerregistrering'!P132))),
   IFERROR(INDEX('brukerregistrering-støtteark'!$N$5:$N$20,
            MATCH('04 Brukerregistrering'!N132, 'brukerregistrering-støtteark'!$M$5:$M$20, 0))*IF('04 Brukerregistrering'!P132="2", 1, VALUE('04 Brukerregistrering'!P132)),
   ""),
"")</f>
        <v/>
      </c>
      <c r="I131" s="187">
        <f t="shared" ca="1" si="2"/>
        <v>0</v>
      </c>
      <c r="J131" s="187">
        <f t="shared" ca="1" si="3"/>
        <v>0</v>
      </c>
    </row>
    <row r="132" spans="2:10" ht="15">
      <c r="B132" s="183">
        <f>'04 Brukerregistrering'!C133</f>
        <v>0</v>
      </c>
      <c r="C132" s="184">
        <f>'04 Brukerregistrering'!I133</f>
        <v>0</v>
      </c>
      <c r="D132" s="185" t="str">
        <f ca="1">IF(AND(NOT(ISBLANK('04 Brukerregistrering'!J133)), NOT(ISBLANK('04 Brukerregistrering'!P133))),
   IFERROR(INDEX('brukerregistrering-støtteark'!$N$5:$N$20,
            MATCH('04 Brukerregistrering'!J133, 'brukerregistrering-støtteark'!$M$5:$M$20, 0))*IF('04 Brukerregistrering'!P133="2", 1, VALUE('04 Brukerregistrering'!P133)),
   ""),
"")</f>
        <v/>
      </c>
      <c r="E132" s="186" t="str">
        <f ca="1">IF(AND(NOT(ISBLANK('04 Brukerregistrering'!K133)), NOT(ISBLANK('04 Brukerregistrering'!P133))),
   IFERROR(INDEX('brukerregistrering-støtteark'!$N$5:$N$20,
            MATCH('04 Brukerregistrering'!K133, 'brukerregistrering-støtteark'!$M$5:$M$20, 0))*IF('04 Brukerregistrering'!P133="2", 1, VALUE('04 Brukerregistrering'!P133)),
   ""),
"")</f>
        <v/>
      </c>
      <c r="F132" s="186" t="str">
        <f ca="1">IF(AND(NOT(ISBLANK('04 Brukerregistrering'!L133)), NOT(ISBLANK('04 Brukerregistrering'!P133))),
   IFERROR(INDEX('brukerregistrering-støtteark'!$N$5:$N$20,
            MATCH('04 Brukerregistrering'!L133, 'brukerregistrering-støtteark'!$M$5:$M$20, 0))*IF('04 Brukerregistrering'!P133="2", 1, VALUE('04 Brukerregistrering'!P133)),
   ""),
"")</f>
        <v/>
      </c>
      <c r="G132" s="186" t="str">
        <f ca="1">IF(AND(NOT(ISBLANK('04 Brukerregistrering'!M133)), NOT(ISBLANK('04 Brukerregistrering'!P133))),
   IFERROR(INDEX('brukerregistrering-støtteark'!$N$5:$N$20,
            MATCH('04 Brukerregistrering'!M133, 'brukerregistrering-støtteark'!$M$5:$M$20, 0))*IF('04 Brukerregistrering'!P133="2", 1, VALUE('04 Brukerregistrering'!P133)),
   ""),
"")</f>
        <v/>
      </c>
      <c r="H132" s="186" t="str">
        <f ca="1">IF(AND(NOT(ISBLANK('04 Brukerregistrering'!N133)), NOT(ISBLANK('04 Brukerregistrering'!P133))),
   IFERROR(INDEX('brukerregistrering-støtteark'!$N$5:$N$20,
            MATCH('04 Brukerregistrering'!N133, 'brukerregistrering-støtteark'!$M$5:$M$20, 0))*IF('04 Brukerregistrering'!P133="2", 1, VALUE('04 Brukerregistrering'!P133)),
   ""),
"")</f>
        <v/>
      </c>
      <c r="I132" s="187">
        <f t="shared" ca="1" si="2"/>
        <v>0</v>
      </c>
      <c r="J132" s="187">
        <f t="shared" ca="1" si="3"/>
        <v>0</v>
      </c>
    </row>
    <row r="133" spans="2:10" ht="15">
      <c r="B133" s="183">
        <f>'04 Brukerregistrering'!C134</f>
        <v>0</v>
      </c>
      <c r="C133" s="184">
        <f>'04 Brukerregistrering'!I134</f>
        <v>0</v>
      </c>
      <c r="D133" s="185" t="str">
        <f ca="1">IF(AND(NOT(ISBLANK('04 Brukerregistrering'!J134)), NOT(ISBLANK('04 Brukerregistrering'!P134))),
   IFERROR(INDEX('brukerregistrering-støtteark'!$N$5:$N$20,
            MATCH('04 Brukerregistrering'!J134, 'brukerregistrering-støtteark'!$M$5:$M$20, 0))*IF('04 Brukerregistrering'!P134="2", 1, VALUE('04 Brukerregistrering'!P134)),
   ""),
"")</f>
        <v/>
      </c>
      <c r="E133" s="186" t="str">
        <f ca="1">IF(AND(NOT(ISBLANK('04 Brukerregistrering'!K134)), NOT(ISBLANK('04 Brukerregistrering'!P134))),
   IFERROR(INDEX('brukerregistrering-støtteark'!$N$5:$N$20,
            MATCH('04 Brukerregistrering'!K134, 'brukerregistrering-støtteark'!$M$5:$M$20, 0))*IF('04 Brukerregistrering'!P134="2", 1, VALUE('04 Brukerregistrering'!P134)),
   ""),
"")</f>
        <v/>
      </c>
      <c r="F133" s="186" t="str">
        <f ca="1">IF(AND(NOT(ISBLANK('04 Brukerregistrering'!L134)), NOT(ISBLANK('04 Brukerregistrering'!P134))),
   IFERROR(INDEX('brukerregistrering-støtteark'!$N$5:$N$20,
            MATCH('04 Brukerregistrering'!L134, 'brukerregistrering-støtteark'!$M$5:$M$20, 0))*IF('04 Brukerregistrering'!P134="2", 1, VALUE('04 Brukerregistrering'!P134)),
   ""),
"")</f>
        <v/>
      </c>
      <c r="G133" s="186" t="str">
        <f ca="1">IF(AND(NOT(ISBLANK('04 Brukerregistrering'!M134)), NOT(ISBLANK('04 Brukerregistrering'!P134))),
   IFERROR(INDEX('brukerregistrering-støtteark'!$N$5:$N$20,
            MATCH('04 Brukerregistrering'!M134, 'brukerregistrering-støtteark'!$M$5:$M$20, 0))*IF('04 Brukerregistrering'!P134="2", 1, VALUE('04 Brukerregistrering'!P134)),
   ""),
"")</f>
        <v/>
      </c>
      <c r="H133" s="186" t="str">
        <f ca="1">IF(AND(NOT(ISBLANK('04 Brukerregistrering'!N134)), NOT(ISBLANK('04 Brukerregistrering'!P134))),
   IFERROR(INDEX('brukerregistrering-støtteark'!$N$5:$N$20,
            MATCH('04 Brukerregistrering'!N134, 'brukerregistrering-støtteark'!$M$5:$M$20, 0))*IF('04 Brukerregistrering'!P134="2", 1, VALUE('04 Brukerregistrering'!P134)),
   ""),
"")</f>
        <v/>
      </c>
      <c r="I133" s="187">
        <f t="shared" ca="1" si="2"/>
        <v>0</v>
      </c>
      <c r="J133" s="187">
        <f t="shared" ca="1" si="3"/>
        <v>0</v>
      </c>
    </row>
    <row r="134" spans="2:10" ht="15">
      <c r="B134" s="183">
        <f>'04 Brukerregistrering'!C135</f>
        <v>0</v>
      </c>
      <c r="C134" s="184">
        <f>'04 Brukerregistrering'!I135</f>
        <v>0</v>
      </c>
      <c r="D134" s="185" t="str">
        <f ca="1">IF(AND(NOT(ISBLANK('04 Brukerregistrering'!J135)), NOT(ISBLANK('04 Brukerregistrering'!P135))),
   IFERROR(INDEX('brukerregistrering-støtteark'!$N$5:$N$20,
            MATCH('04 Brukerregistrering'!J135, 'brukerregistrering-støtteark'!$M$5:$M$20, 0))*IF('04 Brukerregistrering'!P135="2", 1, VALUE('04 Brukerregistrering'!P135)),
   ""),
"")</f>
        <v/>
      </c>
      <c r="E134" s="186" t="str">
        <f ca="1">IF(AND(NOT(ISBLANK('04 Brukerregistrering'!K135)), NOT(ISBLANK('04 Brukerregistrering'!P135))),
   IFERROR(INDEX('brukerregistrering-støtteark'!$N$5:$N$20,
            MATCH('04 Brukerregistrering'!K135, 'brukerregistrering-støtteark'!$M$5:$M$20, 0))*IF('04 Brukerregistrering'!P135="2", 1, VALUE('04 Brukerregistrering'!P135)),
   ""),
"")</f>
        <v/>
      </c>
      <c r="F134" s="186" t="str">
        <f ca="1">IF(AND(NOT(ISBLANK('04 Brukerregistrering'!L135)), NOT(ISBLANK('04 Brukerregistrering'!P135))),
   IFERROR(INDEX('brukerregistrering-støtteark'!$N$5:$N$20,
            MATCH('04 Brukerregistrering'!L135, 'brukerregistrering-støtteark'!$M$5:$M$20, 0))*IF('04 Brukerregistrering'!P135="2", 1, VALUE('04 Brukerregistrering'!P135)),
   ""),
"")</f>
        <v/>
      </c>
      <c r="G134" s="186" t="str">
        <f ca="1">IF(AND(NOT(ISBLANK('04 Brukerregistrering'!M135)), NOT(ISBLANK('04 Brukerregistrering'!P135))),
   IFERROR(INDEX('brukerregistrering-støtteark'!$N$5:$N$20,
            MATCH('04 Brukerregistrering'!M135, 'brukerregistrering-støtteark'!$M$5:$M$20, 0))*IF('04 Brukerregistrering'!P135="2", 1, VALUE('04 Brukerregistrering'!P135)),
   ""),
"")</f>
        <v/>
      </c>
      <c r="H134" s="186" t="str">
        <f ca="1">IF(AND(NOT(ISBLANK('04 Brukerregistrering'!N135)), NOT(ISBLANK('04 Brukerregistrering'!P135))),
   IFERROR(INDEX('brukerregistrering-støtteark'!$N$5:$N$20,
            MATCH('04 Brukerregistrering'!N135, 'brukerregistrering-støtteark'!$M$5:$M$20, 0))*IF('04 Brukerregistrering'!P135="2", 1, VALUE('04 Brukerregistrering'!P135)),
   ""),
"")</f>
        <v/>
      </c>
      <c r="I134" s="187">
        <f t="shared" ca="1" si="2"/>
        <v>0</v>
      </c>
      <c r="J134" s="187">
        <f t="shared" ca="1" si="3"/>
        <v>0</v>
      </c>
    </row>
    <row r="135" spans="2:10" ht="15">
      <c r="B135" s="183">
        <f>'04 Brukerregistrering'!C136</f>
        <v>0</v>
      </c>
      <c r="C135" s="184">
        <f>'04 Brukerregistrering'!I136</f>
        <v>0</v>
      </c>
      <c r="D135" s="185" t="str">
        <f ca="1">IF(AND(NOT(ISBLANK('04 Brukerregistrering'!J136)), NOT(ISBLANK('04 Brukerregistrering'!P136))),
   IFERROR(INDEX('brukerregistrering-støtteark'!$N$5:$N$20,
            MATCH('04 Brukerregistrering'!J136, 'brukerregistrering-støtteark'!$M$5:$M$20, 0))*IF('04 Brukerregistrering'!P136="2", 1, VALUE('04 Brukerregistrering'!P136)),
   ""),
"")</f>
        <v/>
      </c>
      <c r="E135" s="186" t="str">
        <f ca="1">IF(AND(NOT(ISBLANK('04 Brukerregistrering'!K136)), NOT(ISBLANK('04 Brukerregistrering'!P136))),
   IFERROR(INDEX('brukerregistrering-støtteark'!$N$5:$N$20,
            MATCH('04 Brukerregistrering'!K136, 'brukerregistrering-støtteark'!$M$5:$M$20, 0))*IF('04 Brukerregistrering'!P136="2", 1, VALUE('04 Brukerregistrering'!P136)),
   ""),
"")</f>
        <v/>
      </c>
      <c r="F135" s="186" t="str">
        <f ca="1">IF(AND(NOT(ISBLANK('04 Brukerregistrering'!L136)), NOT(ISBLANK('04 Brukerregistrering'!P136))),
   IFERROR(INDEX('brukerregistrering-støtteark'!$N$5:$N$20,
            MATCH('04 Brukerregistrering'!L136, 'brukerregistrering-støtteark'!$M$5:$M$20, 0))*IF('04 Brukerregistrering'!P136="2", 1, VALUE('04 Brukerregistrering'!P136)),
   ""),
"")</f>
        <v/>
      </c>
      <c r="G135" s="186" t="str">
        <f ca="1">IF(AND(NOT(ISBLANK('04 Brukerregistrering'!M136)), NOT(ISBLANK('04 Brukerregistrering'!P136))),
   IFERROR(INDEX('brukerregistrering-støtteark'!$N$5:$N$20,
            MATCH('04 Brukerregistrering'!M136, 'brukerregistrering-støtteark'!$M$5:$M$20, 0))*IF('04 Brukerregistrering'!P136="2", 1, VALUE('04 Brukerregistrering'!P136)),
   ""),
"")</f>
        <v/>
      </c>
      <c r="H135" s="186" t="str">
        <f ca="1">IF(AND(NOT(ISBLANK('04 Brukerregistrering'!N136)), NOT(ISBLANK('04 Brukerregistrering'!P136))),
   IFERROR(INDEX('brukerregistrering-støtteark'!$N$5:$N$20,
            MATCH('04 Brukerregistrering'!N136, 'brukerregistrering-støtteark'!$M$5:$M$20, 0))*IF('04 Brukerregistrering'!P136="2", 1, VALUE('04 Brukerregistrering'!P136)),
   ""),
"")</f>
        <v/>
      </c>
      <c r="I135" s="187">
        <f t="shared" ca="1" si="2"/>
        <v>0</v>
      </c>
      <c r="J135" s="187">
        <f t="shared" ca="1" si="3"/>
        <v>0</v>
      </c>
    </row>
    <row r="136" spans="2:10" ht="15">
      <c r="B136" s="183">
        <f>'04 Brukerregistrering'!C137</f>
        <v>0</v>
      </c>
      <c r="C136" s="184">
        <f>'04 Brukerregistrering'!I137</f>
        <v>0</v>
      </c>
      <c r="D136" s="185" t="str">
        <f ca="1">IF(AND(NOT(ISBLANK('04 Brukerregistrering'!J137)), NOT(ISBLANK('04 Brukerregistrering'!P137))),
   IFERROR(INDEX('brukerregistrering-støtteark'!$N$5:$N$20,
            MATCH('04 Brukerregistrering'!J137, 'brukerregistrering-støtteark'!$M$5:$M$20, 0))*IF('04 Brukerregistrering'!P137="2", 1, VALUE('04 Brukerregistrering'!P137)),
   ""),
"")</f>
        <v/>
      </c>
      <c r="E136" s="186" t="str">
        <f ca="1">IF(AND(NOT(ISBLANK('04 Brukerregistrering'!K137)), NOT(ISBLANK('04 Brukerregistrering'!P137))),
   IFERROR(INDEX('brukerregistrering-støtteark'!$N$5:$N$20,
            MATCH('04 Brukerregistrering'!K137, 'brukerregistrering-støtteark'!$M$5:$M$20, 0))*IF('04 Brukerregistrering'!P137="2", 1, VALUE('04 Brukerregistrering'!P137)),
   ""),
"")</f>
        <v/>
      </c>
      <c r="F136" s="186" t="str">
        <f ca="1">IF(AND(NOT(ISBLANK('04 Brukerregistrering'!L137)), NOT(ISBLANK('04 Brukerregistrering'!P137))),
   IFERROR(INDEX('brukerregistrering-støtteark'!$N$5:$N$20,
            MATCH('04 Brukerregistrering'!L137, 'brukerregistrering-støtteark'!$M$5:$M$20, 0))*IF('04 Brukerregistrering'!P137="2", 1, VALUE('04 Brukerregistrering'!P137)),
   ""),
"")</f>
        <v/>
      </c>
      <c r="G136" s="186" t="str">
        <f ca="1">IF(AND(NOT(ISBLANK('04 Brukerregistrering'!M137)), NOT(ISBLANK('04 Brukerregistrering'!P137))),
   IFERROR(INDEX('brukerregistrering-støtteark'!$N$5:$N$20,
            MATCH('04 Brukerregistrering'!M137, 'brukerregistrering-støtteark'!$M$5:$M$20, 0))*IF('04 Brukerregistrering'!P137="2", 1, VALUE('04 Brukerregistrering'!P137)),
   ""),
"")</f>
        <v/>
      </c>
      <c r="H136" s="186" t="str">
        <f ca="1">IF(AND(NOT(ISBLANK('04 Brukerregistrering'!N137)), NOT(ISBLANK('04 Brukerregistrering'!P137))),
   IFERROR(INDEX('brukerregistrering-støtteark'!$N$5:$N$20,
            MATCH('04 Brukerregistrering'!N137, 'brukerregistrering-støtteark'!$M$5:$M$20, 0))*IF('04 Brukerregistrering'!P137="2", 1, VALUE('04 Brukerregistrering'!P137)),
   ""),
"")</f>
        <v/>
      </c>
      <c r="I136" s="187">
        <f t="shared" ca="1" si="2"/>
        <v>0</v>
      </c>
      <c r="J136" s="187">
        <f t="shared" ca="1" si="3"/>
        <v>0</v>
      </c>
    </row>
    <row r="137" spans="2:10" ht="15">
      <c r="B137" s="183">
        <f>'04 Brukerregistrering'!C138</f>
        <v>0</v>
      </c>
      <c r="C137" s="184">
        <f>'04 Brukerregistrering'!I138</f>
        <v>0</v>
      </c>
      <c r="D137" s="185" t="str">
        <f ca="1">IF(AND(NOT(ISBLANK('04 Brukerregistrering'!J138)), NOT(ISBLANK('04 Brukerregistrering'!P138))),
   IFERROR(INDEX('brukerregistrering-støtteark'!$N$5:$N$20,
            MATCH('04 Brukerregistrering'!J138, 'brukerregistrering-støtteark'!$M$5:$M$20, 0))*IF('04 Brukerregistrering'!P138="2", 1, VALUE('04 Brukerregistrering'!P138)),
   ""),
"")</f>
        <v/>
      </c>
      <c r="E137" s="186" t="str">
        <f ca="1">IF(AND(NOT(ISBLANK('04 Brukerregistrering'!K138)), NOT(ISBLANK('04 Brukerregistrering'!P138))),
   IFERROR(INDEX('brukerregistrering-støtteark'!$N$5:$N$20,
            MATCH('04 Brukerregistrering'!K138, 'brukerregistrering-støtteark'!$M$5:$M$20, 0))*IF('04 Brukerregistrering'!P138="2", 1, VALUE('04 Brukerregistrering'!P138)),
   ""),
"")</f>
        <v/>
      </c>
      <c r="F137" s="186" t="str">
        <f ca="1">IF(AND(NOT(ISBLANK('04 Brukerregistrering'!L138)), NOT(ISBLANK('04 Brukerregistrering'!P138))),
   IFERROR(INDEX('brukerregistrering-støtteark'!$N$5:$N$20,
            MATCH('04 Brukerregistrering'!L138, 'brukerregistrering-støtteark'!$M$5:$M$20, 0))*IF('04 Brukerregistrering'!P138="2", 1, VALUE('04 Brukerregistrering'!P138)),
   ""),
"")</f>
        <v/>
      </c>
      <c r="G137" s="186" t="str">
        <f ca="1">IF(AND(NOT(ISBLANK('04 Brukerregistrering'!M138)), NOT(ISBLANK('04 Brukerregistrering'!P138))),
   IFERROR(INDEX('brukerregistrering-støtteark'!$N$5:$N$20,
            MATCH('04 Brukerregistrering'!M138, 'brukerregistrering-støtteark'!$M$5:$M$20, 0))*IF('04 Brukerregistrering'!P138="2", 1, VALUE('04 Brukerregistrering'!P138)),
   ""),
"")</f>
        <v/>
      </c>
      <c r="H137" s="186" t="str">
        <f ca="1">IF(AND(NOT(ISBLANK('04 Brukerregistrering'!N138)), NOT(ISBLANK('04 Brukerregistrering'!P138))),
   IFERROR(INDEX('brukerregistrering-støtteark'!$N$5:$N$20,
            MATCH('04 Brukerregistrering'!N138, 'brukerregistrering-støtteark'!$M$5:$M$20, 0))*IF('04 Brukerregistrering'!P138="2", 1, VALUE('04 Brukerregistrering'!P138)),
   ""),
"")</f>
        <v/>
      </c>
      <c r="I137" s="187">
        <f t="shared" ref="I137:I150" ca="1" si="4">SUM(D137:H137)</f>
        <v>0</v>
      </c>
      <c r="J137" s="187">
        <f t="shared" ref="J137:J150" ca="1" si="5">I137</f>
        <v>0</v>
      </c>
    </row>
    <row r="138" spans="2:10" ht="15">
      <c r="B138" s="183">
        <f>'04 Brukerregistrering'!C139</f>
        <v>0</v>
      </c>
      <c r="C138" s="184">
        <f>'04 Brukerregistrering'!I139</f>
        <v>0</v>
      </c>
      <c r="D138" s="185" t="str">
        <f ca="1">IF(AND(NOT(ISBLANK('04 Brukerregistrering'!J139)), NOT(ISBLANK('04 Brukerregistrering'!P139))),
   IFERROR(INDEX('brukerregistrering-støtteark'!$N$5:$N$20,
            MATCH('04 Brukerregistrering'!J139, 'brukerregistrering-støtteark'!$M$5:$M$20, 0))*IF('04 Brukerregistrering'!P139="2", 1, VALUE('04 Brukerregistrering'!P139)),
   ""),
"")</f>
        <v/>
      </c>
      <c r="E138" s="186" t="str">
        <f ca="1">IF(AND(NOT(ISBLANK('04 Brukerregistrering'!K139)), NOT(ISBLANK('04 Brukerregistrering'!P139))),
   IFERROR(INDEX('brukerregistrering-støtteark'!$N$5:$N$20,
            MATCH('04 Brukerregistrering'!K139, 'brukerregistrering-støtteark'!$M$5:$M$20, 0))*IF('04 Brukerregistrering'!P139="2", 1, VALUE('04 Brukerregistrering'!P139)),
   ""),
"")</f>
        <v/>
      </c>
      <c r="F138" s="186" t="str">
        <f ca="1">IF(AND(NOT(ISBLANK('04 Brukerregistrering'!L139)), NOT(ISBLANK('04 Brukerregistrering'!P139))),
   IFERROR(INDEX('brukerregistrering-støtteark'!$N$5:$N$20,
            MATCH('04 Brukerregistrering'!L139, 'brukerregistrering-støtteark'!$M$5:$M$20, 0))*IF('04 Brukerregistrering'!P139="2", 1, VALUE('04 Brukerregistrering'!P139)),
   ""),
"")</f>
        <v/>
      </c>
      <c r="G138" s="186" t="str">
        <f ca="1">IF(AND(NOT(ISBLANK('04 Brukerregistrering'!M139)), NOT(ISBLANK('04 Brukerregistrering'!P139))),
   IFERROR(INDEX('brukerregistrering-støtteark'!$N$5:$N$20,
            MATCH('04 Brukerregistrering'!M139, 'brukerregistrering-støtteark'!$M$5:$M$20, 0))*IF('04 Brukerregistrering'!P139="2", 1, VALUE('04 Brukerregistrering'!P139)),
   ""),
"")</f>
        <v/>
      </c>
      <c r="H138" s="186" t="str">
        <f ca="1">IF(AND(NOT(ISBLANK('04 Brukerregistrering'!N139)), NOT(ISBLANK('04 Brukerregistrering'!P139))),
   IFERROR(INDEX('brukerregistrering-støtteark'!$N$5:$N$20,
            MATCH('04 Brukerregistrering'!N139, 'brukerregistrering-støtteark'!$M$5:$M$20, 0))*IF('04 Brukerregistrering'!P139="2", 1, VALUE('04 Brukerregistrering'!P139)),
   ""),
"")</f>
        <v/>
      </c>
      <c r="I138" s="187">
        <f t="shared" ca="1" si="4"/>
        <v>0</v>
      </c>
      <c r="J138" s="187">
        <f t="shared" ca="1" si="5"/>
        <v>0</v>
      </c>
    </row>
    <row r="139" spans="2:10" ht="15">
      <c r="B139" s="183">
        <f>'04 Brukerregistrering'!C140</f>
        <v>0</v>
      </c>
      <c r="C139" s="184">
        <f>'04 Brukerregistrering'!I140</f>
        <v>0</v>
      </c>
      <c r="D139" s="185" t="str">
        <f ca="1">IF(AND(NOT(ISBLANK('04 Brukerregistrering'!J140)), NOT(ISBLANK('04 Brukerregistrering'!P140))),
   IFERROR(INDEX('brukerregistrering-støtteark'!$N$5:$N$20,
            MATCH('04 Brukerregistrering'!J140, 'brukerregistrering-støtteark'!$M$5:$M$20, 0))*IF('04 Brukerregistrering'!P140="2", 1, VALUE('04 Brukerregistrering'!P140)),
   ""),
"")</f>
        <v/>
      </c>
      <c r="E139" s="186" t="str">
        <f ca="1">IF(AND(NOT(ISBLANK('04 Brukerregistrering'!K140)), NOT(ISBLANK('04 Brukerregistrering'!P140))),
   IFERROR(INDEX('brukerregistrering-støtteark'!$N$5:$N$20,
            MATCH('04 Brukerregistrering'!K140, 'brukerregistrering-støtteark'!$M$5:$M$20, 0))*IF('04 Brukerregistrering'!P140="2", 1, VALUE('04 Brukerregistrering'!P140)),
   ""),
"")</f>
        <v/>
      </c>
      <c r="F139" s="186" t="str">
        <f ca="1">IF(AND(NOT(ISBLANK('04 Brukerregistrering'!L140)), NOT(ISBLANK('04 Brukerregistrering'!P140))),
   IFERROR(INDEX('brukerregistrering-støtteark'!$N$5:$N$20,
            MATCH('04 Brukerregistrering'!L140, 'brukerregistrering-støtteark'!$M$5:$M$20, 0))*IF('04 Brukerregistrering'!P140="2", 1, VALUE('04 Brukerregistrering'!P140)),
   ""),
"")</f>
        <v/>
      </c>
      <c r="G139" s="186" t="str">
        <f ca="1">IF(AND(NOT(ISBLANK('04 Brukerregistrering'!M140)), NOT(ISBLANK('04 Brukerregistrering'!P140))),
   IFERROR(INDEX('brukerregistrering-støtteark'!$N$5:$N$20,
            MATCH('04 Brukerregistrering'!M140, 'brukerregistrering-støtteark'!$M$5:$M$20, 0))*IF('04 Brukerregistrering'!P140="2", 1, VALUE('04 Brukerregistrering'!P140)),
   ""),
"")</f>
        <v/>
      </c>
      <c r="H139" s="186" t="str">
        <f ca="1">IF(AND(NOT(ISBLANK('04 Brukerregistrering'!N140)), NOT(ISBLANK('04 Brukerregistrering'!P140))),
   IFERROR(INDEX('brukerregistrering-støtteark'!$N$5:$N$20,
            MATCH('04 Brukerregistrering'!N140, 'brukerregistrering-støtteark'!$M$5:$M$20, 0))*IF('04 Brukerregistrering'!P140="2", 1, VALUE('04 Brukerregistrering'!P140)),
   ""),
"")</f>
        <v/>
      </c>
      <c r="I139" s="187">
        <f t="shared" ca="1" si="4"/>
        <v>0</v>
      </c>
      <c r="J139" s="187">
        <f t="shared" ca="1" si="5"/>
        <v>0</v>
      </c>
    </row>
    <row r="140" spans="2:10" ht="15">
      <c r="B140" s="183">
        <f>'04 Brukerregistrering'!C141</f>
        <v>0</v>
      </c>
      <c r="C140" s="184">
        <f>'04 Brukerregistrering'!I141</f>
        <v>0</v>
      </c>
      <c r="D140" s="185" t="str">
        <f ca="1">IF(AND(NOT(ISBLANK('04 Brukerregistrering'!J141)), NOT(ISBLANK('04 Brukerregistrering'!P141))),
   IFERROR(INDEX('brukerregistrering-støtteark'!$N$5:$N$20,
            MATCH('04 Brukerregistrering'!J141, 'brukerregistrering-støtteark'!$M$5:$M$20, 0))*IF('04 Brukerregistrering'!P141="2", 1, VALUE('04 Brukerregistrering'!P141)),
   ""),
"")</f>
        <v/>
      </c>
      <c r="E140" s="186" t="str">
        <f ca="1">IF(AND(NOT(ISBLANK('04 Brukerregistrering'!K141)), NOT(ISBLANK('04 Brukerregistrering'!P141))),
   IFERROR(INDEX('brukerregistrering-støtteark'!$N$5:$N$20,
            MATCH('04 Brukerregistrering'!K141, 'brukerregistrering-støtteark'!$M$5:$M$20, 0))*IF('04 Brukerregistrering'!P141="2", 1, VALUE('04 Brukerregistrering'!P141)),
   ""),
"")</f>
        <v/>
      </c>
      <c r="F140" s="186" t="str">
        <f ca="1">IF(AND(NOT(ISBLANK('04 Brukerregistrering'!L141)), NOT(ISBLANK('04 Brukerregistrering'!P141))),
   IFERROR(INDEX('brukerregistrering-støtteark'!$N$5:$N$20,
            MATCH('04 Brukerregistrering'!L141, 'brukerregistrering-støtteark'!$M$5:$M$20, 0))*IF('04 Brukerregistrering'!P141="2", 1, VALUE('04 Brukerregistrering'!P141)),
   ""),
"")</f>
        <v/>
      </c>
      <c r="G140" s="186" t="str">
        <f ca="1">IF(AND(NOT(ISBLANK('04 Brukerregistrering'!M141)), NOT(ISBLANK('04 Brukerregistrering'!P141))),
   IFERROR(INDEX('brukerregistrering-støtteark'!$N$5:$N$20,
            MATCH('04 Brukerregistrering'!M141, 'brukerregistrering-støtteark'!$M$5:$M$20, 0))*IF('04 Brukerregistrering'!P141="2", 1, VALUE('04 Brukerregistrering'!P141)),
   ""),
"")</f>
        <v/>
      </c>
      <c r="H140" s="186" t="str">
        <f ca="1">IF(AND(NOT(ISBLANK('04 Brukerregistrering'!N141)), NOT(ISBLANK('04 Brukerregistrering'!P141))),
   IFERROR(INDEX('brukerregistrering-støtteark'!$N$5:$N$20,
            MATCH('04 Brukerregistrering'!N141, 'brukerregistrering-støtteark'!$M$5:$M$20, 0))*IF('04 Brukerregistrering'!P141="2", 1, VALUE('04 Brukerregistrering'!P141)),
   ""),
"")</f>
        <v/>
      </c>
      <c r="I140" s="187">
        <f t="shared" ca="1" si="4"/>
        <v>0</v>
      </c>
      <c r="J140" s="187">
        <f t="shared" ca="1" si="5"/>
        <v>0</v>
      </c>
    </row>
    <row r="141" spans="2:10" ht="15">
      <c r="B141" s="183">
        <f>'04 Brukerregistrering'!C142</f>
        <v>0</v>
      </c>
      <c r="C141" s="184">
        <f>'04 Brukerregistrering'!I142</f>
        <v>0</v>
      </c>
      <c r="D141" s="185" t="str">
        <f ca="1">IF(AND(NOT(ISBLANK('04 Brukerregistrering'!J142)), NOT(ISBLANK('04 Brukerregistrering'!P142))),
   IFERROR(INDEX('brukerregistrering-støtteark'!$N$5:$N$20,
            MATCH('04 Brukerregistrering'!J142, 'brukerregistrering-støtteark'!$M$5:$M$20, 0))*IF('04 Brukerregistrering'!P142="2", 1, VALUE('04 Brukerregistrering'!P142)),
   ""),
"")</f>
        <v/>
      </c>
      <c r="E141" s="186" t="str">
        <f ca="1">IF(AND(NOT(ISBLANK('04 Brukerregistrering'!K142)), NOT(ISBLANK('04 Brukerregistrering'!P142))),
   IFERROR(INDEX('brukerregistrering-støtteark'!$N$5:$N$20,
            MATCH('04 Brukerregistrering'!K142, 'brukerregistrering-støtteark'!$M$5:$M$20, 0))*IF('04 Brukerregistrering'!P142="2", 1, VALUE('04 Brukerregistrering'!P142)),
   ""),
"")</f>
        <v/>
      </c>
      <c r="F141" s="186" t="str">
        <f ca="1">IF(AND(NOT(ISBLANK('04 Brukerregistrering'!L142)), NOT(ISBLANK('04 Brukerregistrering'!P142))),
   IFERROR(INDEX('brukerregistrering-støtteark'!$N$5:$N$20,
            MATCH('04 Brukerregistrering'!L142, 'brukerregistrering-støtteark'!$M$5:$M$20, 0))*IF('04 Brukerregistrering'!P142="2", 1, VALUE('04 Brukerregistrering'!P142)),
   ""),
"")</f>
        <v/>
      </c>
      <c r="G141" s="186" t="str">
        <f ca="1">IF(AND(NOT(ISBLANK('04 Brukerregistrering'!M142)), NOT(ISBLANK('04 Brukerregistrering'!P142))),
   IFERROR(INDEX('brukerregistrering-støtteark'!$N$5:$N$20,
            MATCH('04 Brukerregistrering'!M142, 'brukerregistrering-støtteark'!$M$5:$M$20, 0))*IF('04 Brukerregistrering'!P142="2", 1, VALUE('04 Brukerregistrering'!P142)),
   ""),
"")</f>
        <v/>
      </c>
      <c r="H141" s="186" t="str">
        <f ca="1">IF(AND(NOT(ISBLANK('04 Brukerregistrering'!N142)), NOT(ISBLANK('04 Brukerregistrering'!P142))),
   IFERROR(INDEX('brukerregistrering-støtteark'!$N$5:$N$20,
            MATCH('04 Brukerregistrering'!N142, 'brukerregistrering-støtteark'!$M$5:$M$20, 0))*IF('04 Brukerregistrering'!P142="2", 1, VALUE('04 Brukerregistrering'!P142)),
   ""),
"")</f>
        <v/>
      </c>
      <c r="I141" s="187">
        <f t="shared" ca="1" si="4"/>
        <v>0</v>
      </c>
      <c r="J141" s="187">
        <f t="shared" ca="1" si="5"/>
        <v>0</v>
      </c>
    </row>
    <row r="142" spans="2:10" ht="15">
      <c r="B142" s="183">
        <f>'04 Brukerregistrering'!C143</f>
        <v>0</v>
      </c>
      <c r="C142" s="184">
        <f>'04 Brukerregistrering'!I143</f>
        <v>0</v>
      </c>
      <c r="D142" s="185" t="str">
        <f ca="1">IF(AND(NOT(ISBLANK('04 Brukerregistrering'!J143)), NOT(ISBLANK('04 Brukerregistrering'!P143))),
   IFERROR(INDEX('brukerregistrering-støtteark'!$N$5:$N$20,
            MATCH('04 Brukerregistrering'!J143, 'brukerregistrering-støtteark'!$M$5:$M$20, 0))*IF('04 Brukerregistrering'!P143="2", 1, VALUE('04 Brukerregistrering'!P143)),
   ""),
"")</f>
        <v/>
      </c>
      <c r="E142" s="186" t="str">
        <f ca="1">IF(AND(NOT(ISBLANK('04 Brukerregistrering'!K143)), NOT(ISBLANK('04 Brukerregistrering'!P143))),
   IFERROR(INDEX('brukerregistrering-støtteark'!$N$5:$N$20,
            MATCH('04 Brukerregistrering'!K143, 'brukerregistrering-støtteark'!$M$5:$M$20, 0))*IF('04 Brukerregistrering'!P143="2", 1, VALUE('04 Brukerregistrering'!P143)),
   ""),
"")</f>
        <v/>
      </c>
      <c r="F142" s="186" t="str">
        <f ca="1">IF(AND(NOT(ISBLANK('04 Brukerregistrering'!L143)), NOT(ISBLANK('04 Brukerregistrering'!P143))),
   IFERROR(INDEX('brukerregistrering-støtteark'!$N$5:$N$20,
            MATCH('04 Brukerregistrering'!L143, 'brukerregistrering-støtteark'!$M$5:$M$20, 0))*IF('04 Brukerregistrering'!P143="2", 1, VALUE('04 Brukerregistrering'!P143)),
   ""),
"")</f>
        <v/>
      </c>
      <c r="G142" s="186" t="str">
        <f ca="1">IF(AND(NOT(ISBLANK('04 Brukerregistrering'!M143)), NOT(ISBLANK('04 Brukerregistrering'!P143))),
   IFERROR(INDEX('brukerregistrering-støtteark'!$N$5:$N$20,
            MATCH('04 Brukerregistrering'!M143, 'brukerregistrering-støtteark'!$M$5:$M$20, 0))*IF('04 Brukerregistrering'!P143="2", 1, VALUE('04 Brukerregistrering'!P143)),
   ""),
"")</f>
        <v/>
      </c>
      <c r="H142" s="186" t="str">
        <f ca="1">IF(AND(NOT(ISBLANK('04 Brukerregistrering'!N143)), NOT(ISBLANK('04 Brukerregistrering'!P143))),
   IFERROR(INDEX('brukerregistrering-støtteark'!$N$5:$N$20,
            MATCH('04 Brukerregistrering'!N143, 'brukerregistrering-støtteark'!$M$5:$M$20, 0))*IF('04 Brukerregistrering'!P143="2", 1, VALUE('04 Brukerregistrering'!P143)),
   ""),
"")</f>
        <v/>
      </c>
      <c r="I142" s="187">
        <f t="shared" ca="1" si="4"/>
        <v>0</v>
      </c>
      <c r="J142" s="187">
        <f t="shared" ca="1" si="5"/>
        <v>0</v>
      </c>
    </row>
    <row r="143" spans="2:10" ht="15">
      <c r="B143" s="183">
        <f>'04 Brukerregistrering'!C144</f>
        <v>0</v>
      </c>
      <c r="C143" s="184">
        <f>'04 Brukerregistrering'!I144</f>
        <v>0</v>
      </c>
      <c r="D143" s="185" t="str">
        <f ca="1">IF(AND(NOT(ISBLANK('04 Brukerregistrering'!J144)), NOT(ISBLANK('04 Brukerregistrering'!P144))),
   IFERROR(INDEX('brukerregistrering-støtteark'!$N$5:$N$20,
            MATCH('04 Brukerregistrering'!J144, 'brukerregistrering-støtteark'!$M$5:$M$20, 0))*IF('04 Brukerregistrering'!P144="2", 1, VALUE('04 Brukerregistrering'!P144)),
   ""),
"")</f>
        <v/>
      </c>
      <c r="E143" s="186" t="str">
        <f ca="1">IF(AND(NOT(ISBLANK('04 Brukerregistrering'!K144)), NOT(ISBLANK('04 Brukerregistrering'!P144))),
   IFERROR(INDEX('brukerregistrering-støtteark'!$N$5:$N$20,
            MATCH('04 Brukerregistrering'!K144, 'brukerregistrering-støtteark'!$M$5:$M$20, 0))*IF('04 Brukerregistrering'!P144="2", 1, VALUE('04 Brukerregistrering'!P144)),
   ""),
"")</f>
        <v/>
      </c>
      <c r="F143" s="186" t="str">
        <f ca="1">IF(AND(NOT(ISBLANK('04 Brukerregistrering'!L144)), NOT(ISBLANK('04 Brukerregistrering'!P144))),
   IFERROR(INDEX('brukerregistrering-støtteark'!$N$5:$N$20,
            MATCH('04 Brukerregistrering'!L144, 'brukerregistrering-støtteark'!$M$5:$M$20, 0))*IF('04 Brukerregistrering'!P144="2", 1, VALUE('04 Brukerregistrering'!P144)),
   ""),
"")</f>
        <v/>
      </c>
      <c r="G143" s="186" t="str">
        <f ca="1">IF(AND(NOT(ISBLANK('04 Brukerregistrering'!M144)), NOT(ISBLANK('04 Brukerregistrering'!P144))),
   IFERROR(INDEX('brukerregistrering-støtteark'!$N$5:$N$20,
            MATCH('04 Brukerregistrering'!M144, 'brukerregistrering-støtteark'!$M$5:$M$20, 0))*IF('04 Brukerregistrering'!P144="2", 1, VALUE('04 Brukerregistrering'!P144)),
   ""),
"")</f>
        <v/>
      </c>
      <c r="H143" s="186" t="str">
        <f ca="1">IF(AND(NOT(ISBLANK('04 Brukerregistrering'!N144)), NOT(ISBLANK('04 Brukerregistrering'!P144))),
   IFERROR(INDEX('brukerregistrering-støtteark'!$N$5:$N$20,
            MATCH('04 Brukerregistrering'!N144, 'brukerregistrering-støtteark'!$M$5:$M$20, 0))*IF('04 Brukerregistrering'!P144="2", 1, VALUE('04 Brukerregistrering'!P144)),
   ""),
"")</f>
        <v/>
      </c>
      <c r="I143" s="187">
        <f t="shared" ca="1" si="4"/>
        <v>0</v>
      </c>
      <c r="J143" s="187">
        <f t="shared" ca="1" si="5"/>
        <v>0</v>
      </c>
    </row>
    <row r="144" spans="2:10" ht="15">
      <c r="B144" s="183">
        <f>'04 Brukerregistrering'!C145</f>
        <v>0</v>
      </c>
      <c r="C144" s="184">
        <f>'04 Brukerregistrering'!I145</f>
        <v>0</v>
      </c>
      <c r="D144" s="185" t="str">
        <f ca="1">IF(AND(NOT(ISBLANK('04 Brukerregistrering'!J145)), NOT(ISBLANK('04 Brukerregistrering'!P145))),
   IFERROR(INDEX('brukerregistrering-støtteark'!$N$5:$N$20,
            MATCH('04 Brukerregistrering'!J145, 'brukerregistrering-støtteark'!$M$5:$M$20, 0))*IF('04 Brukerregistrering'!P145="2", 1, VALUE('04 Brukerregistrering'!P145)),
   ""),
"")</f>
        <v/>
      </c>
      <c r="E144" s="186" t="str">
        <f ca="1">IF(AND(NOT(ISBLANK('04 Brukerregistrering'!K145)), NOT(ISBLANK('04 Brukerregistrering'!P145))),
   IFERROR(INDEX('brukerregistrering-støtteark'!$N$5:$N$20,
            MATCH('04 Brukerregistrering'!K145, 'brukerregistrering-støtteark'!$M$5:$M$20, 0))*IF('04 Brukerregistrering'!P145="2", 1, VALUE('04 Brukerregistrering'!P145)),
   ""),
"")</f>
        <v/>
      </c>
      <c r="F144" s="186" t="str">
        <f ca="1">IF(AND(NOT(ISBLANK('04 Brukerregistrering'!L145)), NOT(ISBLANK('04 Brukerregistrering'!P145))),
   IFERROR(INDEX('brukerregistrering-støtteark'!$N$5:$N$20,
            MATCH('04 Brukerregistrering'!L145, 'brukerregistrering-støtteark'!$M$5:$M$20, 0))*IF('04 Brukerregistrering'!P145="2", 1, VALUE('04 Brukerregistrering'!P145)),
   ""),
"")</f>
        <v/>
      </c>
      <c r="G144" s="186" t="str">
        <f ca="1">IF(AND(NOT(ISBLANK('04 Brukerregistrering'!M145)), NOT(ISBLANK('04 Brukerregistrering'!P145))),
   IFERROR(INDEX('brukerregistrering-støtteark'!$N$5:$N$20,
            MATCH('04 Brukerregistrering'!M145, 'brukerregistrering-støtteark'!$M$5:$M$20, 0))*IF('04 Brukerregistrering'!P145="2", 1, VALUE('04 Brukerregistrering'!P145)),
   ""),
"")</f>
        <v/>
      </c>
      <c r="H144" s="186" t="str">
        <f ca="1">IF(AND(NOT(ISBLANK('04 Brukerregistrering'!N145)), NOT(ISBLANK('04 Brukerregistrering'!P145))),
   IFERROR(INDEX('brukerregistrering-støtteark'!$N$5:$N$20,
            MATCH('04 Brukerregistrering'!N145, 'brukerregistrering-støtteark'!$M$5:$M$20, 0))*IF('04 Brukerregistrering'!P145="2", 1, VALUE('04 Brukerregistrering'!P145)),
   ""),
"")</f>
        <v/>
      </c>
      <c r="I144" s="187">
        <f t="shared" ca="1" si="4"/>
        <v>0</v>
      </c>
      <c r="J144" s="187">
        <f t="shared" ca="1" si="5"/>
        <v>0</v>
      </c>
    </row>
    <row r="145" spans="2:10" ht="15">
      <c r="B145" s="183">
        <f>'04 Brukerregistrering'!C146</f>
        <v>0</v>
      </c>
      <c r="C145" s="184">
        <f>'04 Brukerregistrering'!I146</f>
        <v>0</v>
      </c>
      <c r="D145" s="185" t="str">
        <f ca="1">IF(AND(NOT(ISBLANK('04 Brukerregistrering'!J146)), NOT(ISBLANK('04 Brukerregistrering'!P146))),
   IFERROR(INDEX('brukerregistrering-støtteark'!$N$5:$N$20,
            MATCH('04 Brukerregistrering'!J146, 'brukerregistrering-støtteark'!$M$5:$M$20, 0))*IF('04 Brukerregistrering'!P146="2", 1, VALUE('04 Brukerregistrering'!P146)),
   ""),
"")</f>
        <v/>
      </c>
      <c r="E145" s="186" t="str">
        <f ca="1">IF(AND(NOT(ISBLANK('04 Brukerregistrering'!K146)), NOT(ISBLANK('04 Brukerregistrering'!P146))),
   IFERROR(INDEX('brukerregistrering-støtteark'!$N$5:$N$20,
            MATCH('04 Brukerregistrering'!K146, 'brukerregistrering-støtteark'!$M$5:$M$20, 0))*IF('04 Brukerregistrering'!P146="2", 1, VALUE('04 Brukerregistrering'!P146)),
   ""),
"")</f>
        <v/>
      </c>
      <c r="F145" s="186" t="str">
        <f ca="1">IF(AND(NOT(ISBLANK('04 Brukerregistrering'!L146)), NOT(ISBLANK('04 Brukerregistrering'!P146))),
   IFERROR(INDEX('brukerregistrering-støtteark'!$N$5:$N$20,
            MATCH('04 Brukerregistrering'!L146, 'brukerregistrering-støtteark'!$M$5:$M$20, 0))*IF('04 Brukerregistrering'!P146="2", 1, VALUE('04 Brukerregistrering'!P146)),
   ""),
"")</f>
        <v/>
      </c>
      <c r="G145" s="186" t="str">
        <f ca="1">IF(AND(NOT(ISBLANK('04 Brukerregistrering'!M146)), NOT(ISBLANK('04 Brukerregistrering'!P146))),
   IFERROR(INDEX('brukerregistrering-støtteark'!$N$5:$N$20,
            MATCH('04 Brukerregistrering'!M146, 'brukerregistrering-støtteark'!$M$5:$M$20, 0))*IF('04 Brukerregistrering'!P146="2", 1, VALUE('04 Brukerregistrering'!P146)),
   ""),
"")</f>
        <v/>
      </c>
      <c r="H145" s="186" t="str">
        <f ca="1">IF(AND(NOT(ISBLANK('04 Brukerregistrering'!N146)), NOT(ISBLANK('04 Brukerregistrering'!P146))),
   IFERROR(INDEX('brukerregistrering-støtteark'!$N$5:$N$20,
            MATCH('04 Brukerregistrering'!N146, 'brukerregistrering-støtteark'!$M$5:$M$20, 0))*IF('04 Brukerregistrering'!P146="2", 1, VALUE('04 Brukerregistrering'!P146)),
   ""),
"")</f>
        <v/>
      </c>
      <c r="I145" s="187">
        <f t="shared" ca="1" si="4"/>
        <v>0</v>
      </c>
      <c r="J145" s="187">
        <f t="shared" ca="1" si="5"/>
        <v>0</v>
      </c>
    </row>
    <row r="146" spans="2:10" ht="15">
      <c r="B146" s="183">
        <f>'04 Brukerregistrering'!C147</f>
        <v>0</v>
      </c>
      <c r="C146" s="184">
        <f>'04 Brukerregistrering'!I147</f>
        <v>0</v>
      </c>
      <c r="D146" s="185" t="str">
        <f ca="1">IF(AND(NOT(ISBLANK('04 Brukerregistrering'!J147)), NOT(ISBLANK('04 Brukerregistrering'!P147))),
   IFERROR(INDEX('brukerregistrering-støtteark'!$N$5:$N$20,
            MATCH('04 Brukerregistrering'!J147, 'brukerregistrering-støtteark'!$M$5:$M$20, 0))*IF('04 Brukerregistrering'!P147="2", 1, VALUE('04 Brukerregistrering'!P147)),
   ""),
"")</f>
        <v/>
      </c>
      <c r="E146" s="186" t="str">
        <f ca="1">IF(AND(NOT(ISBLANK('04 Brukerregistrering'!K147)), NOT(ISBLANK('04 Brukerregistrering'!P147))),
   IFERROR(INDEX('brukerregistrering-støtteark'!$N$5:$N$20,
            MATCH('04 Brukerregistrering'!K147, 'brukerregistrering-støtteark'!$M$5:$M$20, 0))*IF('04 Brukerregistrering'!P147="2", 1, VALUE('04 Brukerregistrering'!P147)),
   ""),
"")</f>
        <v/>
      </c>
      <c r="F146" s="186" t="str">
        <f ca="1">IF(AND(NOT(ISBLANK('04 Brukerregistrering'!L147)), NOT(ISBLANK('04 Brukerregistrering'!P147))),
   IFERROR(INDEX('brukerregistrering-støtteark'!$N$5:$N$20,
            MATCH('04 Brukerregistrering'!L147, 'brukerregistrering-støtteark'!$M$5:$M$20, 0))*IF('04 Brukerregistrering'!P147="2", 1, VALUE('04 Brukerregistrering'!P147)),
   ""),
"")</f>
        <v/>
      </c>
      <c r="G146" s="186" t="str">
        <f ca="1">IF(AND(NOT(ISBLANK('04 Brukerregistrering'!M147)), NOT(ISBLANK('04 Brukerregistrering'!P147))),
   IFERROR(INDEX('brukerregistrering-støtteark'!$N$5:$N$20,
            MATCH('04 Brukerregistrering'!M147, 'brukerregistrering-støtteark'!$M$5:$M$20, 0))*IF('04 Brukerregistrering'!P147="2", 1, VALUE('04 Brukerregistrering'!P147)),
   ""),
"")</f>
        <v/>
      </c>
      <c r="H146" s="186" t="str">
        <f ca="1">IF(AND(NOT(ISBLANK('04 Brukerregistrering'!N147)), NOT(ISBLANK('04 Brukerregistrering'!P147))),
   IFERROR(INDEX('brukerregistrering-støtteark'!$N$5:$N$20,
            MATCH('04 Brukerregistrering'!N147, 'brukerregistrering-støtteark'!$M$5:$M$20, 0))*IF('04 Brukerregistrering'!P147="2", 1, VALUE('04 Brukerregistrering'!P147)),
   ""),
"")</f>
        <v/>
      </c>
      <c r="I146" s="187">
        <f t="shared" ca="1" si="4"/>
        <v>0</v>
      </c>
      <c r="J146" s="187">
        <f t="shared" ca="1" si="5"/>
        <v>0</v>
      </c>
    </row>
    <row r="147" spans="2:10" ht="15">
      <c r="B147" s="183">
        <f>'04 Brukerregistrering'!C148</f>
        <v>0</v>
      </c>
      <c r="C147" s="184">
        <f>'04 Brukerregistrering'!I148</f>
        <v>0</v>
      </c>
      <c r="D147" s="185" t="str">
        <f ca="1">IF(AND(NOT(ISBLANK('04 Brukerregistrering'!J148)), NOT(ISBLANK('04 Brukerregistrering'!P148))),
   IFERROR(INDEX('brukerregistrering-støtteark'!$N$5:$N$20,
            MATCH('04 Brukerregistrering'!J148, 'brukerregistrering-støtteark'!$M$5:$M$20, 0))*IF('04 Brukerregistrering'!P148="2", 1, VALUE('04 Brukerregistrering'!P148)),
   ""),
"")</f>
        <v/>
      </c>
      <c r="E147" s="186" t="str">
        <f ca="1">IF(AND(NOT(ISBLANK('04 Brukerregistrering'!K148)), NOT(ISBLANK('04 Brukerregistrering'!P148))),
   IFERROR(INDEX('brukerregistrering-støtteark'!$N$5:$N$20,
            MATCH('04 Brukerregistrering'!K148, 'brukerregistrering-støtteark'!$M$5:$M$20, 0))*IF('04 Brukerregistrering'!P148="2", 1, VALUE('04 Brukerregistrering'!P148)),
   ""),
"")</f>
        <v/>
      </c>
      <c r="F147" s="186" t="str">
        <f ca="1">IF(AND(NOT(ISBLANK('04 Brukerregistrering'!L148)), NOT(ISBLANK('04 Brukerregistrering'!P148))),
   IFERROR(INDEX('brukerregistrering-støtteark'!$N$5:$N$20,
            MATCH('04 Brukerregistrering'!L148, 'brukerregistrering-støtteark'!$M$5:$M$20, 0))*IF('04 Brukerregistrering'!P148="2", 1, VALUE('04 Brukerregistrering'!P148)),
   ""),
"")</f>
        <v/>
      </c>
      <c r="G147" s="186" t="str">
        <f ca="1">IF(AND(NOT(ISBLANK('04 Brukerregistrering'!M148)), NOT(ISBLANK('04 Brukerregistrering'!P148))),
   IFERROR(INDEX('brukerregistrering-støtteark'!$N$5:$N$20,
            MATCH('04 Brukerregistrering'!M148, 'brukerregistrering-støtteark'!$M$5:$M$20, 0))*IF('04 Brukerregistrering'!P148="2", 1, VALUE('04 Brukerregistrering'!P148)),
   ""),
"")</f>
        <v/>
      </c>
      <c r="H147" s="186" t="str">
        <f ca="1">IF(AND(NOT(ISBLANK('04 Brukerregistrering'!N148)), NOT(ISBLANK('04 Brukerregistrering'!P148))),
   IFERROR(INDEX('brukerregistrering-støtteark'!$N$5:$N$20,
            MATCH('04 Brukerregistrering'!N148, 'brukerregistrering-støtteark'!$M$5:$M$20, 0))*IF('04 Brukerregistrering'!P148="2", 1, VALUE('04 Brukerregistrering'!P148)),
   ""),
"")</f>
        <v/>
      </c>
      <c r="I147" s="187">
        <f t="shared" ca="1" si="4"/>
        <v>0</v>
      </c>
      <c r="J147" s="187">
        <f t="shared" ca="1" si="5"/>
        <v>0</v>
      </c>
    </row>
    <row r="148" spans="2:10" ht="15">
      <c r="B148" s="183">
        <f>'04 Brukerregistrering'!C149</f>
        <v>0</v>
      </c>
      <c r="C148" s="184">
        <f>'04 Brukerregistrering'!I149</f>
        <v>0</v>
      </c>
      <c r="D148" s="185" t="str">
        <f ca="1">IF(AND(NOT(ISBLANK('04 Brukerregistrering'!J149)), NOT(ISBLANK('04 Brukerregistrering'!P149))),
   IFERROR(INDEX('brukerregistrering-støtteark'!$N$5:$N$20,
            MATCH('04 Brukerregistrering'!J149, 'brukerregistrering-støtteark'!$M$5:$M$20, 0))*IF('04 Brukerregistrering'!P149="2", 1, VALUE('04 Brukerregistrering'!P149)),
   ""),
"")</f>
        <v/>
      </c>
      <c r="E148" s="186" t="str">
        <f ca="1">IF(AND(NOT(ISBLANK('04 Brukerregistrering'!K149)), NOT(ISBLANK('04 Brukerregistrering'!P149))),
   IFERROR(INDEX('brukerregistrering-støtteark'!$N$5:$N$20,
            MATCH('04 Brukerregistrering'!K149, 'brukerregistrering-støtteark'!$M$5:$M$20, 0))*IF('04 Brukerregistrering'!P149="2", 1, VALUE('04 Brukerregistrering'!P149)),
   ""),
"")</f>
        <v/>
      </c>
      <c r="F148" s="186" t="str">
        <f ca="1">IF(AND(NOT(ISBLANK('04 Brukerregistrering'!L149)), NOT(ISBLANK('04 Brukerregistrering'!P149))),
   IFERROR(INDEX('brukerregistrering-støtteark'!$N$5:$N$20,
            MATCH('04 Brukerregistrering'!L149, 'brukerregistrering-støtteark'!$M$5:$M$20, 0))*IF('04 Brukerregistrering'!P149="2", 1, VALUE('04 Brukerregistrering'!P149)),
   ""),
"")</f>
        <v/>
      </c>
      <c r="G148" s="186" t="str">
        <f ca="1">IF(AND(NOT(ISBLANK('04 Brukerregistrering'!M149)), NOT(ISBLANK('04 Brukerregistrering'!P149))),
   IFERROR(INDEX('brukerregistrering-støtteark'!$N$5:$N$20,
            MATCH('04 Brukerregistrering'!M149, 'brukerregistrering-støtteark'!$M$5:$M$20, 0))*IF('04 Brukerregistrering'!P149="2", 1, VALUE('04 Brukerregistrering'!P149)),
   ""),
"")</f>
        <v/>
      </c>
      <c r="H148" s="186" t="str">
        <f ca="1">IF(AND(NOT(ISBLANK('04 Brukerregistrering'!N149)), NOT(ISBLANK('04 Brukerregistrering'!P149))),
   IFERROR(INDEX('brukerregistrering-støtteark'!$N$5:$N$20,
            MATCH('04 Brukerregistrering'!N149, 'brukerregistrering-støtteark'!$M$5:$M$20, 0))*IF('04 Brukerregistrering'!P149="2", 1, VALUE('04 Brukerregistrering'!P149)),
   ""),
"")</f>
        <v/>
      </c>
      <c r="I148" s="187">
        <f t="shared" ca="1" si="4"/>
        <v>0</v>
      </c>
      <c r="J148" s="187">
        <f t="shared" ca="1" si="5"/>
        <v>0</v>
      </c>
    </row>
    <row r="149" spans="2:10" ht="15">
      <c r="B149" s="183">
        <f>'04 Brukerregistrering'!C150</f>
        <v>0</v>
      </c>
      <c r="C149" s="184">
        <f>'04 Brukerregistrering'!I150</f>
        <v>0</v>
      </c>
      <c r="D149" s="185" t="str">
        <f ca="1">IF(AND(NOT(ISBLANK('04 Brukerregistrering'!J150)), NOT(ISBLANK('04 Brukerregistrering'!P150))),
   IFERROR(INDEX('brukerregistrering-støtteark'!$N$5:$N$20,
            MATCH('04 Brukerregistrering'!J150, 'brukerregistrering-støtteark'!$M$5:$M$20, 0))*IF('04 Brukerregistrering'!P150="2", 1, VALUE('04 Brukerregistrering'!P150)),
   ""),
"")</f>
        <v/>
      </c>
      <c r="E149" s="186" t="str">
        <f ca="1">IF(AND(NOT(ISBLANK('04 Brukerregistrering'!K150)), NOT(ISBLANK('04 Brukerregistrering'!P150))),
   IFERROR(INDEX('brukerregistrering-støtteark'!$N$5:$N$20,
            MATCH('04 Brukerregistrering'!K150, 'brukerregistrering-støtteark'!$M$5:$M$20, 0))*IF('04 Brukerregistrering'!P150="2", 1, VALUE('04 Brukerregistrering'!P150)),
   ""),
"")</f>
        <v/>
      </c>
      <c r="F149" s="186" t="str">
        <f ca="1">IF(AND(NOT(ISBLANK('04 Brukerregistrering'!L150)), NOT(ISBLANK('04 Brukerregistrering'!P150))),
   IFERROR(INDEX('brukerregistrering-støtteark'!$N$5:$N$20,
            MATCH('04 Brukerregistrering'!L150, 'brukerregistrering-støtteark'!$M$5:$M$20, 0))*IF('04 Brukerregistrering'!P150="2", 1, VALUE('04 Brukerregistrering'!P150)),
   ""),
"")</f>
        <v/>
      </c>
      <c r="G149" s="186" t="str">
        <f ca="1">IF(AND(NOT(ISBLANK('04 Brukerregistrering'!M150)), NOT(ISBLANK('04 Brukerregistrering'!P150))),
   IFERROR(INDEX('brukerregistrering-støtteark'!$N$5:$N$20,
            MATCH('04 Brukerregistrering'!M150, 'brukerregistrering-støtteark'!$M$5:$M$20, 0))*IF('04 Brukerregistrering'!P150="2", 1, VALUE('04 Brukerregistrering'!P150)),
   ""),
"")</f>
        <v/>
      </c>
      <c r="H149" s="186" t="str">
        <f ca="1">IF(AND(NOT(ISBLANK('04 Brukerregistrering'!N150)), NOT(ISBLANK('04 Brukerregistrering'!P150))),
   IFERROR(INDEX('brukerregistrering-støtteark'!$N$5:$N$20,
            MATCH('04 Brukerregistrering'!N150, 'brukerregistrering-støtteark'!$M$5:$M$20, 0))*IF('04 Brukerregistrering'!P150="2", 1, VALUE('04 Brukerregistrering'!P150)),
   ""),
"")</f>
        <v/>
      </c>
      <c r="I149" s="187">
        <f t="shared" ca="1" si="4"/>
        <v>0</v>
      </c>
      <c r="J149" s="187">
        <f t="shared" ca="1" si="5"/>
        <v>0</v>
      </c>
    </row>
    <row r="150" spans="2:10" ht="15">
      <c r="B150" s="183">
        <f>'04 Brukerregistrering'!C151</f>
        <v>0</v>
      </c>
      <c r="C150" s="184">
        <f>'04 Brukerregistrering'!I151</f>
        <v>0</v>
      </c>
      <c r="D150" s="185" t="str">
        <f ca="1">IF(AND(NOT(ISBLANK('04 Brukerregistrering'!J151)), NOT(ISBLANK('04 Brukerregistrering'!P151))),
   IFERROR(INDEX('brukerregistrering-støtteark'!$N$5:$N$20,
            MATCH('04 Brukerregistrering'!J151, 'brukerregistrering-støtteark'!$M$5:$M$20, 0))*IF('04 Brukerregistrering'!P151="2", 1, VALUE('04 Brukerregistrering'!P151)),
   ""),
"")</f>
        <v/>
      </c>
      <c r="E150" s="186" t="str">
        <f ca="1">IF(AND(NOT(ISBLANK('04 Brukerregistrering'!K151)), NOT(ISBLANK('04 Brukerregistrering'!P151))),
   IFERROR(INDEX('brukerregistrering-støtteark'!$N$5:$N$20,
            MATCH('04 Brukerregistrering'!K151, 'brukerregistrering-støtteark'!$M$5:$M$20, 0))*IF('04 Brukerregistrering'!P151="2", 1, VALUE('04 Brukerregistrering'!P151)),
   ""),
"")</f>
        <v/>
      </c>
      <c r="F150" s="186" t="str">
        <f ca="1">IF(AND(NOT(ISBLANK('04 Brukerregistrering'!L151)), NOT(ISBLANK('04 Brukerregistrering'!P151))),
   IFERROR(INDEX('brukerregistrering-støtteark'!$N$5:$N$20,
            MATCH('04 Brukerregistrering'!L151, 'brukerregistrering-støtteark'!$M$5:$M$20, 0))*IF('04 Brukerregistrering'!P151="2", 1, VALUE('04 Brukerregistrering'!P151)),
   ""),
"")</f>
        <v/>
      </c>
      <c r="G150" s="186" t="str">
        <f ca="1">IF(AND(NOT(ISBLANK('04 Brukerregistrering'!M151)), NOT(ISBLANK('04 Brukerregistrering'!P151))),
   IFERROR(INDEX('brukerregistrering-støtteark'!$N$5:$N$20,
            MATCH('04 Brukerregistrering'!M151, 'brukerregistrering-støtteark'!$M$5:$M$20, 0))*IF('04 Brukerregistrering'!P151="2", 1, VALUE('04 Brukerregistrering'!P151)),
   ""),
"")</f>
        <v/>
      </c>
      <c r="H150" s="186" t="str">
        <f ca="1">IF(AND(NOT(ISBLANK('04 Brukerregistrering'!N151)), NOT(ISBLANK('04 Brukerregistrering'!P151))),
   IFERROR(INDEX('brukerregistrering-støtteark'!$N$5:$N$20,
            MATCH('04 Brukerregistrering'!N151, 'brukerregistrering-støtteark'!$M$5:$M$20, 0))*IF('04 Brukerregistrering'!P151="2", 1, VALUE('04 Brukerregistrering'!P151)),
   ""),
"")</f>
        <v/>
      </c>
      <c r="I150" s="187">
        <f t="shared" ca="1" si="4"/>
        <v>0</v>
      </c>
      <c r="J150" s="187">
        <f t="shared" ca="1" si="5"/>
        <v>0</v>
      </c>
    </row>
    <row r="151" spans="2:10" customFormat="1" ht="15" hidden="1"/>
    <row r="152" spans="2:10" customFormat="1" ht="15" hidden="1"/>
    <row r="153" spans="2:10" customFormat="1" ht="15" hidden="1"/>
    <row r="154" spans="2:10" customFormat="1" ht="15" hidden="1"/>
    <row r="155" spans="2:10" customFormat="1" ht="15" hidden="1"/>
    <row r="156" spans="2:10" customFormat="1" ht="15" hidden="1"/>
    <row r="157" spans="2:10" customFormat="1" ht="15" hidden="1"/>
    <row r="158" spans="2:10" customFormat="1" ht="15" hidden="1"/>
    <row r="159" spans="2:10" customFormat="1" ht="15" hidden="1"/>
    <row r="160" spans="2:10" customFormat="1" ht="15" hidden="1"/>
    <row r="161" customFormat="1" ht="15" hidden="1"/>
    <row r="162" customFormat="1" ht="15" hidden="1"/>
    <row r="163" customFormat="1" ht="15" hidden="1"/>
    <row r="164" customFormat="1" ht="15" hidden="1"/>
    <row r="165" customFormat="1" ht="15" hidden="1"/>
    <row r="166" customFormat="1" ht="15" hidden="1"/>
    <row r="167" customFormat="1" ht="15" hidden="1"/>
    <row r="168" customFormat="1" ht="15" hidden="1"/>
    <row r="169" customFormat="1" ht="15" hidden="1"/>
    <row r="170" customFormat="1" ht="15" hidden="1"/>
    <row r="171" customFormat="1" ht="15" hidden="1"/>
    <row r="172" customFormat="1" ht="15" hidden="1"/>
    <row r="173" customFormat="1" ht="15" hidden="1"/>
    <row r="174" customFormat="1" ht="15" hidden="1"/>
    <row r="175" customFormat="1" ht="15" hidden="1"/>
    <row r="176" customFormat="1" ht="15" hidden="1"/>
    <row r="177" customFormat="1" ht="15" hidden="1"/>
    <row r="178" customFormat="1" ht="15" hidden="1"/>
    <row r="179" customFormat="1" ht="15" hidden="1"/>
    <row r="180" customFormat="1" ht="15" hidden="1"/>
    <row r="181" customFormat="1" ht="15" hidden="1"/>
    <row r="182" customFormat="1" ht="15" hidden="1"/>
    <row r="183" customFormat="1" ht="15" hidden="1"/>
    <row r="184" customFormat="1" ht="15" hidden="1"/>
    <row r="185" customFormat="1" ht="15" hidden="1"/>
    <row r="186" customFormat="1" ht="15" hidden="1"/>
    <row r="187" customFormat="1" ht="15" hidden="1"/>
    <row r="188" customFormat="1" ht="15" hidden="1"/>
    <row r="189" customFormat="1" ht="15" hidden="1"/>
    <row r="190" customFormat="1" ht="15" hidden="1"/>
    <row r="191" customFormat="1" ht="15" hidden="1"/>
    <row r="192" customFormat="1" ht="15" hidden="1"/>
    <row r="193" customFormat="1" ht="15" hidden="1"/>
    <row r="194" customFormat="1" ht="15" hidden="1"/>
    <row r="195" customFormat="1" ht="15" hidden="1"/>
    <row r="196" customFormat="1" ht="15" hidden="1"/>
    <row r="197" customFormat="1" ht="15" hidden="1"/>
    <row r="198" customFormat="1" ht="15" hidden="1"/>
    <row r="199" customFormat="1" ht="15" hidden="1"/>
    <row r="200" customFormat="1" ht="15" hidden="1"/>
    <row r="201" customFormat="1" ht="15" hidden="1"/>
    <row r="202" customFormat="1" ht="15" hidden="1"/>
    <row r="203" customFormat="1" ht="15" hidden="1"/>
    <row r="204" customFormat="1" ht="15" hidden="1"/>
    <row r="205" customFormat="1" ht="15" hidden="1"/>
    <row r="206" customFormat="1" ht="15" hidden="1"/>
    <row r="207" customFormat="1" ht="15" hidden="1"/>
    <row r="208" customFormat="1" ht="15" hidden="1"/>
    <row r="209" customFormat="1" ht="15" hidden="1"/>
    <row r="210" customFormat="1" ht="15" hidden="1"/>
    <row r="211" customFormat="1" ht="15" hidden="1"/>
    <row r="212" customFormat="1" ht="15" hidden="1"/>
    <row r="213" customFormat="1" ht="15" hidden="1"/>
    <row r="214" customFormat="1" ht="15" hidden="1"/>
    <row r="215" customFormat="1" ht="15" hidden="1"/>
    <row r="216" customFormat="1" ht="15" hidden="1"/>
    <row r="217" customFormat="1" ht="15" hidden="1"/>
    <row r="218" customFormat="1" ht="15" hidden="1"/>
    <row r="219" customFormat="1" ht="15" hidden="1"/>
    <row r="220" customFormat="1" ht="15" hidden="1"/>
    <row r="221" customFormat="1" ht="15" hidden="1"/>
    <row r="222" customFormat="1" ht="15" hidden="1"/>
    <row r="223" customFormat="1" ht="15" hidden="1"/>
    <row r="224" customFormat="1" ht="15" hidden="1"/>
    <row r="225" customFormat="1" ht="15" hidden="1"/>
    <row r="226" customFormat="1" ht="15" hidden="1"/>
    <row r="227" customFormat="1" ht="15" hidden="1"/>
    <row r="228" customFormat="1" ht="15" hidden="1"/>
    <row r="229" customFormat="1" ht="15" hidden="1"/>
    <row r="230" customFormat="1" ht="15" hidden="1"/>
    <row r="231" customFormat="1" ht="15" hidden="1"/>
    <row r="232" customFormat="1" ht="15" hidden="1"/>
    <row r="233" customFormat="1" ht="15" hidden="1"/>
    <row r="234" customFormat="1" ht="15" hidden="1"/>
    <row r="235" customFormat="1" ht="15" hidden="1"/>
    <row r="236" customFormat="1" ht="15" hidden="1"/>
    <row r="237" customFormat="1" ht="15" hidden="1"/>
    <row r="238" customFormat="1" ht="15" hidden="1"/>
    <row r="239" customFormat="1" ht="15" hidden="1"/>
    <row r="240" customFormat="1" ht="15" hidden="1"/>
    <row r="241" customFormat="1" ht="15" hidden="1"/>
    <row r="242" customFormat="1" ht="15" hidden="1"/>
    <row r="243" customFormat="1" ht="15" hidden="1"/>
    <row r="244" customFormat="1" ht="15" hidden="1"/>
    <row r="245" customFormat="1" ht="15" hidden="1"/>
    <row r="246" customFormat="1" ht="15" hidden="1"/>
    <row r="247" customFormat="1" ht="15" hidden="1"/>
    <row r="248" customFormat="1" ht="15" hidden="1"/>
    <row r="249" customFormat="1" ht="15" hidden="1"/>
    <row r="250" customFormat="1" ht="15" hidden="1"/>
    <row r="251" customFormat="1" ht="15" hidden="1"/>
    <row r="252" customFormat="1" ht="15" hidden="1"/>
    <row r="253" customFormat="1" ht="15" hidden="1"/>
    <row r="254" customFormat="1" ht="15" hidden="1"/>
    <row r="255" customFormat="1" ht="15" hidden="1"/>
    <row r="256" customFormat="1" ht="15" hidden="1"/>
    <row r="257" customFormat="1" ht="15" hidden="1"/>
    <row r="258" customFormat="1" ht="15" hidden="1"/>
    <row r="259" customFormat="1" ht="15" hidden="1"/>
    <row r="260" customFormat="1" ht="15" hidden="1"/>
    <row r="261" customFormat="1" ht="15" hidden="1"/>
    <row r="262" customFormat="1" ht="15" hidden="1"/>
    <row r="263" customFormat="1" ht="15" hidden="1"/>
    <row r="264" customFormat="1" ht="15" hidden="1"/>
    <row r="265" customFormat="1" ht="15" hidden="1"/>
    <row r="266" customFormat="1" ht="15" hidden="1"/>
    <row r="267" customFormat="1" ht="15" hidden="1"/>
    <row r="268" customFormat="1" ht="15" hidden="1"/>
    <row r="269" customFormat="1" ht="15" hidden="1"/>
    <row r="270" customFormat="1" ht="15" hidden="1"/>
    <row r="271" customFormat="1" ht="15" hidden="1"/>
    <row r="272" customFormat="1" ht="15" hidden="1"/>
    <row r="273" customFormat="1" ht="15" hidden="1"/>
    <row r="274" customFormat="1" ht="15" hidden="1"/>
    <row r="275" customFormat="1" ht="15" hidden="1"/>
    <row r="276" customFormat="1" ht="15" hidden="1"/>
    <row r="277" customFormat="1" ht="15" hidden="1"/>
    <row r="278" customFormat="1" ht="15" hidden="1"/>
    <row r="279" customFormat="1" ht="15" hidden="1"/>
    <row r="280" customFormat="1" ht="15" hidden="1"/>
    <row r="281" customFormat="1" ht="15" hidden="1"/>
    <row r="282" customFormat="1" ht="15" hidden="1"/>
    <row r="283" customFormat="1" ht="15" hidden="1"/>
    <row r="284" customFormat="1" ht="15" hidden="1"/>
    <row r="285" customFormat="1" ht="15" hidden="1"/>
    <row r="286" customFormat="1" ht="15" hidden="1"/>
    <row r="287" customFormat="1" ht="15" hidden="1"/>
    <row r="288" customFormat="1" ht="15" hidden="1"/>
    <row r="289" customFormat="1" ht="15" hidden="1"/>
    <row r="290" customFormat="1" ht="15" hidden="1"/>
    <row r="291" customFormat="1" ht="15" hidden="1"/>
    <row r="292" customFormat="1" ht="15" hidden="1"/>
    <row r="293" customFormat="1" ht="15" hidden="1"/>
    <row r="294" customFormat="1" ht="15" hidden="1"/>
    <row r="295" customFormat="1" ht="15" hidden="1"/>
    <row r="296" customFormat="1" ht="15" hidden="1"/>
    <row r="297" customFormat="1" ht="15" hidden="1"/>
    <row r="298" customFormat="1" ht="15" hidden="1"/>
    <row r="299" customFormat="1" ht="15" hidden="1"/>
    <row r="300" customFormat="1" ht="15" hidden="1"/>
    <row r="301" customFormat="1" ht="15" hidden="1"/>
    <row r="302" customFormat="1" ht="15" hidden="1"/>
    <row r="303" customFormat="1" ht="15" hidden="1"/>
    <row r="304" customFormat="1" ht="15" hidden="1"/>
    <row r="305" customFormat="1" ht="15" hidden="1"/>
    <row r="306" customFormat="1" ht="15" hidden="1"/>
    <row r="307" customFormat="1" ht="15" hidden="1"/>
    <row r="308" customFormat="1" ht="15" hidden="1"/>
    <row r="309" customFormat="1" ht="15" hidden="1"/>
    <row r="310" s="173" customFormat="1" hidden="1"/>
    <row r="311" s="173" customFormat="1" hidden="1"/>
    <row r="312" s="173" customFormat="1" hidden="1"/>
    <row r="313" s="173" customFormat="1" hidden="1"/>
    <row r="314" s="173" customFormat="1" hidden="1"/>
    <row r="315" s="173" customFormat="1" hidden="1"/>
    <row r="316" s="173" customFormat="1" hidden="1"/>
    <row r="317" s="173" customFormat="1" hidden="1"/>
    <row r="318" s="173" customFormat="1" hidden="1"/>
    <row r="319" s="173" customFormat="1" hidden="1"/>
    <row r="320" s="173" customFormat="1" hidden="1"/>
    <row r="321" s="173" customFormat="1" hidden="1"/>
    <row r="322" s="173" customFormat="1" hidden="1"/>
    <row r="323" s="173" customFormat="1" hidden="1"/>
    <row r="324" s="173" customFormat="1" hidden="1"/>
    <row r="325" s="173" customFormat="1" hidden="1"/>
    <row r="326" s="173" customFormat="1" hidden="1"/>
    <row r="327" s="173" customFormat="1" hidden="1"/>
    <row r="328" s="173" customFormat="1" hidden="1"/>
    <row r="329" s="173" customFormat="1" hidden="1"/>
    <row r="330" s="173" customFormat="1" hidden="1"/>
    <row r="331" s="173" customFormat="1" hidden="1"/>
    <row r="332" s="173" customFormat="1" hidden="1"/>
    <row r="333" s="173" customFormat="1" hidden="1"/>
    <row r="334" s="173" customFormat="1" hidden="1"/>
    <row r="335" s="173" customFormat="1" hidden="1"/>
    <row r="336" s="173" customFormat="1" hidden="1"/>
    <row r="337" s="173" customFormat="1" hidden="1"/>
    <row r="338" s="173" customFormat="1" hidden="1"/>
    <row r="339" s="173" customFormat="1" hidden="1"/>
    <row r="340" s="173" customFormat="1" hidden="1"/>
    <row r="341" s="173" customFormat="1" hidden="1"/>
    <row r="342" s="173" customFormat="1" hidden="1"/>
    <row r="343" s="173" customFormat="1" hidden="1"/>
    <row r="344" s="173" customFormat="1" hidden="1"/>
    <row r="345" s="173" customFormat="1" hidden="1"/>
    <row r="346" s="173" customFormat="1" hidden="1"/>
    <row r="347" s="173" customFormat="1" hidden="1"/>
    <row r="348" s="173" customFormat="1" hidden="1"/>
    <row r="349" s="173" customFormat="1" hidden="1"/>
    <row r="350" s="173" customFormat="1" hidden="1"/>
    <row r="351" s="173" customFormat="1" hidden="1"/>
    <row r="352" s="173" customFormat="1" hidden="1"/>
    <row r="353" s="173" customFormat="1" hidden="1"/>
    <row r="354" s="173" customFormat="1" hidden="1"/>
    <row r="355" s="173" customFormat="1" hidden="1"/>
    <row r="356" s="173" customFormat="1" hidden="1"/>
    <row r="357" s="173" customFormat="1" hidden="1"/>
    <row r="358" s="173" customFormat="1" hidden="1"/>
    <row r="359" s="173" customFormat="1" hidden="1"/>
    <row r="360" s="173" customFormat="1" hidden="1"/>
    <row r="361" s="173" customFormat="1" hidden="1"/>
    <row r="362" s="173" customFormat="1" hidden="1"/>
    <row r="363" s="173" customFormat="1" hidden="1"/>
    <row r="364" s="173" customFormat="1" hidden="1"/>
    <row r="365" s="173" customFormat="1" hidden="1"/>
    <row r="366" s="173" customFormat="1" hidden="1"/>
    <row r="367" s="173" customFormat="1" hidden="1"/>
    <row r="368" s="173" customFormat="1" hidden="1"/>
    <row r="369" s="173" customFormat="1" hidden="1"/>
    <row r="370" s="173" customFormat="1" hidden="1"/>
    <row r="371" s="173" customFormat="1" hidden="1"/>
    <row r="372" s="173" customFormat="1" hidden="1"/>
    <row r="373" s="173" customFormat="1" hidden="1"/>
    <row r="374" s="173" customFormat="1" hidden="1"/>
    <row r="375" s="173" customFormat="1" hidden="1"/>
    <row r="376" s="173" customFormat="1" hidden="1"/>
    <row r="377" s="173" customFormat="1" hidden="1"/>
    <row r="378" s="173" customFormat="1" hidden="1"/>
    <row r="379" s="173" customFormat="1" hidden="1"/>
    <row r="380" s="173" customFormat="1" hidden="1"/>
    <row r="381" s="173" customFormat="1" hidden="1"/>
    <row r="382" s="173" customFormat="1" hidden="1"/>
    <row r="383" s="173" customFormat="1" hidden="1"/>
    <row r="384" s="173" customFormat="1" hidden="1"/>
    <row r="385" s="173" customFormat="1" hidden="1"/>
    <row r="386" s="173" customFormat="1" hidden="1"/>
    <row r="387" s="173" customFormat="1" hidden="1"/>
    <row r="388" s="173" customFormat="1" hidden="1"/>
    <row r="389" s="173" customFormat="1" hidden="1"/>
    <row r="390" s="173" customFormat="1" hidden="1"/>
    <row r="391" s="173" customFormat="1" hidden="1"/>
    <row r="392" s="173" customFormat="1" hidden="1"/>
    <row r="393" s="173" customFormat="1" hidden="1"/>
    <row r="394" s="173" customFormat="1" hidden="1"/>
    <row r="395" s="173" customFormat="1" hidden="1"/>
    <row r="396" s="173" customFormat="1" hidden="1"/>
    <row r="397" s="173" customFormat="1" hidden="1"/>
    <row r="398" s="173" customFormat="1" hidden="1"/>
    <row r="399" s="173" customFormat="1" hidden="1"/>
    <row r="400" s="173" customFormat="1" hidden="1"/>
    <row r="401" s="173" customFormat="1" hidden="1"/>
    <row r="402" s="173" customFormat="1" hidden="1"/>
    <row r="403" s="173" customFormat="1" hidden="1"/>
    <row r="404" s="173" customFormat="1" hidden="1"/>
    <row r="405" s="173" customFormat="1" hidden="1"/>
    <row r="406" s="173" customFormat="1" hidden="1"/>
    <row r="407" s="173" customFormat="1" hidden="1"/>
    <row r="408" s="173" customFormat="1" hidden="1"/>
    <row r="409" s="173" customFormat="1" hidden="1"/>
    <row r="410" s="173" customFormat="1" hidden="1"/>
    <row r="411" s="173" customFormat="1" hidden="1"/>
    <row r="412" s="173" customFormat="1" hidden="1"/>
    <row r="413" s="173" customFormat="1" hidden="1"/>
    <row r="414" s="173" customFormat="1" hidden="1"/>
    <row r="415" s="173" customFormat="1" hidden="1"/>
    <row r="416" s="173" customFormat="1" hidden="1"/>
    <row r="417" s="173" customFormat="1" hidden="1"/>
    <row r="418" s="173" customFormat="1" hidden="1"/>
    <row r="419" s="173" customFormat="1" hidden="1"/>
    <row r="420" s="173" customFormat="1" hidden="1"/>
    <row r="421" s="173" customFormat="1" hidden="1"/>
    <row r="422" s="173" customFormat="1" hidden="1"/>
    <row r="423" s="173" customFormat="1" hidden="1"/>
    <row r="424" s="173" customFormat="1" hidden="1"/>
    <row r="425" s="173" customFormat="1" hidden="1"/>
    <row r="426" s="173" customFormat="1" hidden="1"/>
    <row r="427" s="173" customFormat="1" hidden="1"/>
    <row r="428" s="173" customFormat="1" hidden="1"/>
    <row r="429" s="173" customFormat="1" hidden="1"/>
    <row r="430" s="173" customFormat="1" hidden="1"/>
    <row r="431" s="173" customFormat="1" hidden="1"/>
    <row r="432" s="173" customFormat="1" hidden="1"/>
    <row r="433" s="173" customFormat="1" hidden="1"/>
    <row r="434" s="173" customFormat="1" hidden="1"/>
    <row r="435" s="173" customFormat="1" hidden="1"/>
    <row r="436" s="173" customFormat="1" hidden="1"/>
    <row r="437" s="173" customFormat="1" hidden="1"/>
    <row r="438" s="173" customFormat="1" hidden="1"/>
    <row r="439" s="173" customFormat="1" hidden="1"/>
    <row r="440" s="173" customFormat="1" hidden="1"/>
    <row r="441" s="173" customFormat="1" hidden="1"/>
    <row r="442" s="173" customFormat="1" hidden="1"/>
    <row r="443" s="173" customFormat="1" hidden="1"/>
    <row r="444" s="173" customFormat="1" hidden="1"/>
    <row r="445" s="173" customFormat="1" hidden="1"/>
    <row r="446" s="173" customFormat="1" hidden="1"/>
    <row r="447" s="173" customFormat="1" hidden="1"/>
    <row r="448" s="173" customFormat="1" hidden="1"/>
    <row r="449" s="173" customFormat="1" hidden="1"/>
    <row r="450" s="173" customFormat="1" hidden="1"/>
    <row r="451" s="173" customFormat="1" hidden="1"/>
    <row r="452" s="173" customFormat="1" hidden="1"/>
    <row r="453" s="173" customFormat="1" hidden="1"/>
    <row r="454" s="173" customFormat="1" hidden="1"/>
    <row r="455" s="173" customFormat="1" hidden="1"/>
    <row r="456" s="173" customFormat="1" hidden="1"/>
    <row r="457" s="173" customFormat="1" hidden="1"/>
    <row r="458" s="173" customFormat="1" hidden="1"/>
    <row r="459" s="173" customFormat="1" hidden="1"/>
    <row r="460" s="173" customFormat="1" hidden="1"/>
    <row r="461" s="173" customFormat="1" hidden="1"/>
    <row r="462" s="173" customFormat="1" hidden="1"/>
    <row r="463" s="173" customFormat="1" hidden="1"/>
    <row r="464" s="173" customFormat="1" hidden="1"/>
    <row r="465" s="173" customFormat="1" hidden="1"/>
    <row r="466" s="173" customFormat="1" hidden="1"/>
    <row r="467" s="173" customFormat="1" hidden="1"/>
    <row r="468" s="173" customFormat="1" hidden="1"/>
    <row r="469" s="173" customFormat="1" hidden="1"/>
    <row r="470" s="173" customFormat="1" hidden="1"/>
    <row r="471" s="173" customFormat="1" hidden="1"/>
    <row r="472" s="173" customFormat="1" hidden="1"/>
    <row r="473" s="173" customFormat="1" hidden="1"/>
    <row r="474" s="173" customFormat="1" hidden="1"/>
    <row r="475" s="173" customFormat="1" hidden="1"/>
    <row r="476" s="173" customFormat="1" hidden="1"/>
    <row r="477" s="173" customFormat="1" hidden="1"/>
    <row r="478" s="173" customFormat="1" hidden="1"/>
    <row r="479" s="173" customFormat="1" hidden="1"/>
    <row r="480" s="173" customFormat="1" hidden="1"/>
    <row r="481" s="173" customFormat="1" hidden="1"/>
    <row r="482" s="173" customFormat="1" hidden="1"/>
    <row r="483" s="173" customFormat="1" hidden="1"/>
    <row r="484" s="173" customFormat="1" hidden="1"/>
    <row r="485" s="173" customFormat="1" hidden="1"/>
    <row r="486" s="173" customFormat="1" hidden="1"/>
    <row r="487" s="173" customFormat="1" hidden="1"/>
    <row r="488" s="173" customFormat="1" hidden="1"/>
    <row r="489" s="173" customFormat="1" hidden="1"/>
    <row r="490" s="173" customFormat="1" hidden="1"/>
    <row r="491" s="173" customFormat="1" hidden="1"/>
    <row r="492" s="173" customFormat="1" hidden="1"/>
    <row r="493" s="173" customFormat="1" hidden="1"/>
    <row r="494" s="173" customFormat="1" hidden="1"/>
    <row r="495" s="173" customFormat="1" hidden="1"/>
    <row r="496" s="173" customFormat="1" hidden="1"/>
    <row r="497" s="173" customFormat="1" hidden="1"/>
    <row r="498" s="173" customFormat="1" hidden="1"/>
    <row r="499" s="173" customFormat="1" hidden="1"/>
    <row r="500" s="173" customFormat="1" hidden="1"/>
    <row r="501" s="173" customFormat="1" hidden="1"/>
    <row r="502" s="173" customFormat="1" hidden="1"/>
    <row r="503" s="173" customFormat="1" hidden="1"/>
    <row r="504" s="173" customFormat="1" hidden="1"/>
    <row r="505" s="173" customFormat="1" hidden="1"/>
    <row r="506" s="173" customFormat="1" hidden="1"/>
    <row r="507" s="173" customFormat="1" hidden="1"/>
    <row r="508" s="173" customFormat="1" hidden="1"/>
    <row r="509" s="173" customFormat="1" hidden="1"/>
    <row r="510" s="173" customFormat="1" hidden="1"/>
    <row r="511" s="173" customFormat="1" hidden="1"/>
    <row r="512" s="173" customFormat="1" hidden="1"/>
    <row r="513" s="173" customFormat="1" hidden="1"/>
    <row r="514" s="173" customFormat="1" hidden="1"/>
    <row r="515" s="173" customFormat="1" hidden="1"/>
    <row r="516" s="173" customFormat="1" hidden="1"/>
    <row r="517" s="173" customFormat="1" hidden="1"/>
    <row r="518" s="173" customFormat="1" hidden="1"/>
    <row r="519" s="173" customFormat="1" hidden="1"/>
    <row r="520" s="173" customFormat="1" hidden="1"/>
    <row r="521" s="173" customFormat="1" hidden="1"/>
    <row r="522" s="173" customFormat="1" hidden="1"/>
    <row r="523" s="173" customFormat="1" hidden="1"/>
    <row r="524" s="173" customFormat="1" hidden="1"/>
    <row r="525" s="173" customFormat="1" hidden="1"/>
    <row r="526" s="173" customFormat="1" hidden="1"/>
    <row r="527" s="173" customFormat="1" hidden="1"/>
    <row r="528" s="173" customFormat="1" hidden="1"/>
    <row r="529" s="173" customFormat="1" hidden="1"/>
    <row r="530" s="173" customFormat="1" hidden="1"/>
    <row r="531" s="173" customFormat="1" hidden="1"/>
    <row r="532" s="173" customFormat="1" hidden="1"/>
    <row r="533" s="173" customFormat="1" hidden="1"/>
    <row r="534" s="173" customFormat="1" hidden="1"/>
    <row r="535" s="173" customFormat="1" hidden="1"/>
    <row r="536" s="173" customFormat="1" hidden="1"/>
    <row r="537" s="173" customFormat="1" hidden="1"/>
    <row r="538" s="173" customFormat="1" hidden="1"/>
    <row r="539" s="173" customFormat="1" hidden="1"/>
    <row r="540" s="173" customFormat="1" hidden="1"/>
    <row r="541" s="173" customFormat="1" hidden="1"/>
    <row r="542" s="173" customFormat="1" hidden="1"/>
    <row r="543" s="173" customFormat="1" hidden="1"/>
    <row r="544" s="173" customFormat="1" hidden="1"/>
    <row r="545" s="173" customFormat="1" hidden="1"/>
    <row r="546" s="173" customFormat="1" hidden="1"/>
    <row r="547" s="173" customFormat="1" hidden="1"/>
    <row r="548" s="173" customFormat="1" hidden="1"/>
    <row r="549" s="173" customFormat="1" hidden="1"/>
    <row r="550" s="173" customFormat="1" hidden="1"/>
    <row r="551" s="173" customFormat="1" hidden="1"/>
    <row r="552" s="173" customFormat="1" hidden="1"/>
    <row r="553" s="173" customFormat="1" hidden="1"/>
    <row r="554" s="173" customFormat="1" hidden="1"/>
    <row r="555" s="173" customFormat="1" hidden="1"/>
    <row r="556" s="173" customFormat="1" hidden="1"/>
    <row r="557" s="173" customFormat="1" hidden="1"/>
    <row r="558" s="173" customFormat="1" hidden="1"/>
    <row r="559" s="173" customFormat="1" hidden="1"/>
    <row r="560" s="173" customFormat="1" hidden="1"/>
    <row r="561" s="173" customFormat="1" hidden="1"/>
    <row r="562" s="173" customFormat="1" hidden="1"/>
    <row r="563" s="173" customFormat="1" hidden="1"/>
    <row r="564" s="173" customFormat="1" hidden="1"/>
    <row r="565" s="173" customFormat="1" hidden="1"/>
    <row r="566" s="173" customFormat="1" hidden="1"/>
    <row r="567" s="173" customFormat="1" hidden="1"/>
    <row r="568" s="173" customFormat="1" hidden="1"/>
    <row r="569" s="173" customFormat="1" hidden="1"/>
    <row r="570" s="173" customFormat="1" hidden="1"/>
    <row r="571" s="173" customFormat="1" hidden="1"/>
    <row r="572" s="173" customFormat="1" hidden="1"/>
    <row r="573" s="173" customFormat="1" hidden="1"/>
    <row r="574" s="173" customFormat="1" hidden="1"/>
    <row r="575" s="173" customFormat="1" hidden="1"/>
    <row r="576" s="173" customFormat="1" hidden="1"/>
    <row r="577" s="173" customFormat="1" hidden="1"/>
    <row r="578" s="173" customFormat="1" hidden="1"/>
    <row r="579" s="173" customFormat="1" hidden="1"/>
    <row r="580" s="173" customFormat="1" hidden="1"/>
    <row r="581" s="173" customFormat="1" hidden="1"/>
    <row r="582" s="173" customFormat="1" hidden="1"/>
    <row r="583" s="173" customFormat="1" hidden="1"/>
    <row r="584" s="173" customFormat="1" hidden="1"/>
    <row r="585" s="173" customFormat="1" hidden="1"/>
    <row r="586" s="173" customFormat="1" hidden="1"/>
    <row r="587" s="173" customFormat="1" hidden="1"/>
    <row r="588" s="173" customFormat="1" hidden="1"/>
    <row r="589" s="173" customFormat="1" hidden="1"/>
    <row r="590" s="173" customFormat="1" hidden="1"/>
    <row r="591" s="173" customFormat="1" hidden="1"/>
    <row r="592" s="173" customFormat="1" hidden="1"/>
    <row r="593" s="173" customFormat="1" hidden="1"/>
    <row r="594" s="173" customFormat="1" hidden="1"/>
    <row r="595" s="173" customFormat="1" hidden="1"/>
    <row r="596" s="173" customFormat="1" hidden="1"/>
    <row r="597" s="173" customFormat="1" hidden="1"/>
    <row r="598" s="173" customFormat="1" hidden="1"/>
    <row r="599" s="173" customFormat="1" hidden="1"/>
    <row r="600" s="173" customFormat="1" hidden="1"/>
    <row r="601" s="173" customFormat="1" hidden="1"/>
    <row r="602" s="173" customFormat="1" hidden="1"/>
    <row r="603" s="173" customFormat="1" hidden="1"/>
    <row r="604" s="173" customFormat="1" hidden="1"/>
    <row r="605" s="173" customFormat="1" hidden="1"/>
    <row r="606" s="173" customFormat="1" hidden="1"/>
    <row r="607" s="173" customFormat="1" hidden="1"/>
    <row r="608" s="173" customFormat="1" hidden="1"/>
    <row r="609" s="173" customFormat="1" hidden="1"/>
    <row r="610" s="173" customFormat="1" hidden="1"/>
    <row r="611" s="173" customFormat="1" hidden="1"/>
    <row r="612" s="173" customFormat="1" hidden="1"/>
    <row r="613" s="173" customFormat="1" hidden="1"/>
    <row r="614" s="173" customFormat="1" hidden="1"/>
    <row r="615" s="173" customFormat="1" hidden="1"/>
    <row r="616" s="173" customFormat="1" hidden="1"/>
    <row r="617" s="173" customFormat="1" hidden="1"/>
    <row r="618" s="173" customFormat="1" hidden="1"/>
    <row r="619" s="173" customFormat="1" hidden="1"/>
    <row r="620" s="173" customFormat="1" hidden="1"/>
    <row r="621" s="173" customFormat="1" hidden="1"/>
    <row r="622" s="173" customFormat="1" hidden="1"/>
    <row r="623" s="173" customFormat="1" hidden="1"/>
    <row r="624" s="173" customFormat="1" hidden="1"/>
    <row r="625" s="173" customFormat="1" hidden="1"/>
    <row r="626" s="173" customFormat="1" hidden="1"/>
    <row r="627" s="173" customFormat="1" hidden="1"/>
    <row r="628" s="173" customFormat="1" hidden="1"/>
    <row r="629" s="173" customFormat="1" hidden="1"/>
    <row r="630" s="173" customFormat="1" hidden="1"/>
    <row r="631" s="173" customFormat="1" hidden="1"/>
    <row r="632" s="173" customFormat="1" hidden="1"/>
    <row r="633" s="173" customFormat="1" hidden="1"/>
    <row r="634" s="173" customFormat="1" hidden="1"/>
    <row r="635" s="173" customFormat="1" hidden="1"/>
    <row r="636" s="173" customFormat="1" hidden="1"/>
    <row r="637" s="173" customFormat="1" hidden="1"/>
    <row r="638" s="173" customFormat="1" hidden="1"/>
    <row r="639" s="173" customFormat="1" hidden="1"/>
    <row r="640" s="173" customFormat="1" hidden="1"/>
    <row r="641" s="173" customFormat="1" hidden="1"/>
    <row r="642" s="173" customFormat="1" hidden="1"/>
    <row r="643" s="173" customFormat="1" hidden="1"/>
    <row r="644" s="173" customFormat="1" hidden="1"/>
    <row r="645" s="173" customFormat="1" hidden="1"/>
    <row r="646" s="173" customFormat="1" hidden="1"/>
    <row r="647" s="173" customFormat="1" hidden="1"/>
    <row r="648" s="173" customFormat="1" hidden="1"/>
    <row r="649" s="173" customFormat="1" hidden="1"/>
    <row r="650" s="173" customFormat="1" hidden="1"/>
    <row r="651" s="173" customFormat="1" hidden="1"/>
    <row r="652" s="173" customFormat="1" hidden="1"/>
    <row r="653" s="173" customFormat="1" hidden="1"/>
    <row r="654" s="173" customFormat="1" hidden="1"/>
    <row r="655" s="173" customFormat="1" hidden="1"/>
    <row r="656" s="173" customFormat="1" hidden="1"/>
    <row r="657" s="173" customFormat="1" hidden="1"/>
    <row r="658" s="173" customFormat="1" hidden="1"/>
    <row r="659" s="173" customFormat="1" hidden="1"/>
    <row r="660" s="173" customFormat="1" hidden="1"/>
    <row r="661" s="173" customFormat="1" hidden="1"/>
    <row r="662" s="173" customFormat="1" hidden="1"/>
    <row r="663" s="173" customFormat="1" hidden="1"/>
    <row r="664" s="173" customFormat="1" hidden="1"/>
    <row r="665" s="173" customFormat="1" hidden="1"/>
    <row r="666" s="173" customFormat="1" hidden="1"/>
    <row r="667" s="173" customFormat="1" hidden="1"/>
    <row r="668" s="173" customFormat="1" hidden="1"/>
    <row r="669" s="173" customFormat="1" hidden="1"/>
    <row r="670" s="173" customFormat="1" hidden="1"/>
    <row r="671" s="173" customFormat="1" hidden="1"/>
    <row r="672" s="173" customFormat="1" hidden="1"/>
    <row r="673" s="173" customFormat="1" hidden="1"/>
    <row r="674" s="173" customFormat="1" hidden="1"/>
    <row r="675" s="173" customFormat="1" hidden="1"/>
    <row r="676" s="173" customFormat="1" hidden="1"/>
    <row r="677" s="173" customFormat="1" hidden="1"/>
    <row r="678" s="173" customFormat="1" hidden="1"/>
    <row r="679" s="173" customFormat="1" hidden="1"/>
    <row r="680" s="173" customFormat="1" hidden="1"/>
    <row r="681" s="173" customFormat="1" hidden="1"/>
    <row r="682" s="173" customFormat="1" hidden="1"/>
    <row r="683" s="173" customFormat="1" hidden="1"/>
    <row r="684" s="173" customFormat="1" hidden="1"/>
    <row r="685" s="173" customFormat="1" hidden="1"/>
    <row r="686" s="173" customFormat="1" hidden="1"/>
    <row r="687" s="173" customFormat="1" hidden="1"/>
    <row r="688" s="173" customFormat="1" hidden="1"/>
    <row r="689" s="173" customFormat="1" hidden="1"/>
    <row r="690" s="173" customFormat="1" hidden="1"/>
    <row r="691" s="173" customFormat="1" hidden="1"/>
    <row r="692" s="173" customFormat="1" hidden="1"/>
    <row r="693" s="173" customFormat="1" hidden="1"/>
    <row r="694" s="173" customFormat="1" hidden="1"/>
    <row r="695" s="173" customFormat="1" hidden="1"/>
    <row r="696" s="173" customFormat="1" hidden="1"/>
    <row r="697" s="173" customFormat="1" hidden="1"/>
    <row r="698" s="173" customFormat="1" hidden="1"/>
    <row r="699" s="173" customFormat="1" hidden="1"/>
    <row r="700" s="173" customFormat="1" hidden="1"/>
    <row r="701" s="173" customFormat="1" hidden="1"/>
    <row r="702" s="173" customFormat="1" hidden="1"/>
    <row r="703" s="173" customFormat="1" hidden="1"/>
    <row r="704" s="173" customFormat="1" hidden="1"/>
    <row r="705" s="173" customFormat="1" hidden="1"/>
    <row r="706" s="173" customFormat="1" hidden="1"/>
    <row r="707" s="173" customFormat="1" hidden="1"/>
    <row r="708" s="173" customFormat="1" hidden="1"/>
    <row r="709" s="173" customFormat="1" hidden="1"/>
    <row r="710" s="173" customFormat="1" hidden="1"/>
    <row r="711" s="173" customFormat="1" hidden="1"/>
    <row r="712" s="173" customFormat="1" hidden="1"/>
    <row r="713" s="173" customFormat="1" hidden="1"/>
    <row r="714" s="173" customFormat="1" hidden="1"/>
    <row r="715" s="173" customFormat="1" hidden="1"/>
    <row r="716" s="173" customFormat="1" hidden="1"/>
    <row r="717" s="173" customFormat="1" hidden="1"/>
    <row r="718" s="173" customFormat="1" hidden="1"/>
    <row r="719" s="173" customFormat="1" hidden="1"/>
    <row r="720" s="173" customFormat="1" hidden="1"/>
    <row r="721" s="173" customFormat="1" hidden="1"/>
    <row r="722" s="173" customFormat="1" hidden="1"/>
    <row r="723" s="173" customFormat="1" hidden="1"/>
    <row r="724" s="173" customFormat="1" hidden="1"/>
    <row r="725" s="173" customFormat="1" hidden="1"/>
    <row r="726" s="173" customFormat="1" hidden="1"/>
    <row r="727" s="173" customFormat="1" hidden="1"/>
    <row r="728" s="173" customFormat="1" hidden="1"/>
    <row r="729" s="173" customFormat="1" hidden="1"/>
    <row r="730" s="173" customFormat="1" hidden="1"/>
    <row r="731" s="173" customFormat="1" hidden="1"/>
    <row r="732" s="173" customFormat="1" hidden="1"/>
    <row r="733" s="173" customFormat="1" hidden="1"/>
    <row r="734" s="173" customFormat="1" hidden="1"/>
    <row r="735" s="173" customFormat="1" hidden="1"/>
    <row r="736" s="173" customFormat="1" hidden="1"/>
    <row r="737" s="173" customFormat="1" hidden="1"/>
    <row r="738" s="173" customFormat="1" hidden="1"/>
    <row r="739" s="173" customFormat="1" hidden="1"/>
    <row r="740" s="173" customFormat="1" hidden="1"/>
    <row r="741" s="173" customFormat="1" hidden="1"/>
    <row r="742" s="173" customFormat="1" hidden="1"/>
    <row r="743" s="173" customFormat="1" hidden="1"/>
    <row r="744" s="173" customFormat="1" hidden="1"/>
    <row r="745" s="173" customFormat="1" hidden="1"/>
    <row r="746" s="173" customFormat="1" hidden="1"/>
    <row r="747" s="173" customFormat="1" hidden="1"/>
    <row r="748" s="173" customFormat="1" hidden="1"/>
    <row r="749" s="173" customFormat="1" hidden="1"/>
    <row r="750" s="173" customFormat="1" hidden="1"/>
    <row r="751" s="173" customFormat="1" hidden="1"/>
    <row r="752" s="173" customFormat="1" hidden="1"/>
    <row r="753" s="173" customFormat="1" hidden="1"/>
    <row r="754" s="173" customFormat="1" hidden="1"/>
    <row r="755" s="173" customFormat="1" hidden="1"/>
    <row r="756" s="173" customFormat="1" hidden="1"/>
    <row r="757" s="173" customFormat="1" hidden="1"/>
    <row r="758" s="173" customFormat="1" hidden="1"/>
    <row r="759" s="173" customFormat="1" hidden="1"/>
    <row r="760" s="173" customFormat="1" hidden="1"/>
    <row r="761" s="173" customFormat="1" hidden="1"/>
    <row r="762" s="173" customFormat="1" hidden="1"/>
    <row r="763" s="173" customFormat="1" hidden="1"/>
    <row r="764" s="173" customFormat="1" hidden="1"/>
    <row r="765" s="173" customFormat="1" hidden="1"/>
    <row r="766" s="173" customFormat="1" hidden="1"/>
    <row r="767" s="173" customFormat="1" hidden="1"/>
    <row r="768" s="173" customFormat="1" hidden="1"/>
    <row r="769" s="173" customFormat="1" hidden="1"/>
    <row r="770" s="173" customFormat="1" hidden="1"/>
    <row r="771" s="173" customFormat="1" hidden="1"/>
    <row r="772" s="173" customFormat="1" hidden="1"/>
    <row r="773" s="173" customFormat="1" hidden="1"/>
    <row r="774" s="173" customFormat="1" hidden="1"/>
    <row r="775" s="173" customFormat="1" hidden="1"/>
    <row r="776" s="173" customFormat="1" hidden="1"/>
    <row r="777" s="173" customFormat="1" hidden="1"/>
    <row r="778" s="173" customFormat="1" hidden="1"/>
    <row r="779" s="173" customFormat="1" hidden="1"/>
    <row r="780" s="173" customFormat="1" hidden="1"/>
    <row r="781" s="173" customFormat="1" hidden="1"/>
    <row r="782" s="173" customFormat="1" hidden="1"/>
    <row r="783" s="173" customFormat="1" hidden="1"/>
    <row r="784" s="173" customFormat="1" hidden="1"/>
    <row r="785" s="173" customFormat="1" hidden="1"/>
    <row r="786" s="173" customFormat="1" hidden="1"/>
    <row r="787" s="173" customFormat="1" hidden="1"/>
    <row r="788" s="173" customFormat="1" hidden="1"/>
    <row r="789" s="173" customFormat="1" hidden="1"/>
    <row r="790" s="173" customFormat="1" hidden="1"/>
    <row r="791" s="173" customFormat="1" hidden="1"/>
    <row r="792" s="173" customFormat="1" hidden="1"/>
    <row r="793" s="173" customFormat="1" hidden="1"/>
    <row r="794" s="173" customFormat="1" hidden="1"/>
    <row r="795" s="173" customFormat="1" hidden="1"/>
    <row r="796" s="173" customFormat="1" hidden="1"/>
    <row r="797" s="173" customFormat="1" hidden="1"/>
    <row r="798" s="173" customFormat="1" hidden="1"/>
    <row r="799" s="173" customFormat="1" hidden="1"/>
    <row r="800" s="173" customFormat="1" hidden="1"/>
    <row r="801" s="173" customFormat="1" hidden="1"/>
    <row r="802" s="173" customFormat="1" hidden="1"/>
    <row r="803" s="173" customFormat="1" hidden="1"/>
    <row r="804" s="173" customFormat="1" hidden="1"/>
    <row r="805" s="173" customFormat="1" hidden="1"/>
    <row r="806" s="173" customFormat="1" hidden="1"/>
    <row r="807" s="173" customFormat="1" hidden="1"/>
    <row r="808" s="173" customFormat="1" hidden="1"/>
    <row r="809" s="173" customFormat="1" hidden="1"/>
    <row r="810" s="173" customFormat="1" hidden="1"/>
    <row r="811" s="173" customFormat="1" hidden="1"/>
    <row r="812" s="173" customFormat="1" hidden="1"/>
    <row r="813" s="173" customFormat="1" hidden="1"/>
    <row r="814" s="173" customFormat="1" hidden="1"/>
    <row r="815" s="173" customFormat="1" hidden="1"/>
    <row r="816" s="173" customFormat="1" hidden="1"/>
    <row r="817" s="173" customFormat="1" hidden="1"/>
    <row r="818" s="173" customFormat="1" hidden="1"/>
    <row r="819" s="173" customFormat="1" hidden="1"/>
    <row r="820" s="173" customFormat="1" hidden="1"/>
    <row r="821" s="173" customFormat="1" hidden="1"/>
    <row r="822" s="173" customFormat="1" hidden="1"/>
    <row r="823" s="173" customFormat="1" hidden="1"/>
    <row r="824" s="173" customFormat="1" hidden="1"/>
    <row r="825" s="173" customFormat="1" hidden="1"/>
    <row r="826" s="173" customFormat="1" hidden="1"/>
    <row r="827" s="173" customFormat="1" hidden="1"/>
    <row r="828" s="173" customFormat="1" hidden="1"/>
    <row r="829" s="173" customFormat="1" hidden="1"/>
    <row r="830" s="173" customFormat="1" hidden="1"/>
    <row r="831" s="173" customFormat="1" hidden="1"/>
    <row r="832" s="173" customFormat="1" hidden="1"/>
    <row r="833" s="173" customFormat="1" hidden="1"/>
    <row r="834" s="173" customFormat="1" hidden="1"/>
    <row r="835" s="173" customFormat="1" hidden="1"/>
    <row r="836" s="173" customFormat="1" hidden="1"/>
    <row r="837" s="173" customFormat="1" hidden="1"/>
    <row r="838" s="173" customFormat="1" hidden="1"/>
    <row r="839" s="173" customFormat="1" hidden="1"/>
    <row r="840" s="173" customFormat="1" hidden="1"/>
    <row r="841" s="173" customFormat="1" hidden="1"/>
    <row r="842" s="173" customFormat="1" hidden="1"/>
    <row r="843" s="173" customFormat="1" hidden="1"/>
    <row r="844" s="173" customFormat="1" hidden="1"/>
    <row r="845" s="173" customFormat="1" hidden="1"/>
    <row r="846" s="173" customFormat="1" hidden="1"/>
    <row r="847" s="173" customFormat="1" hidden="1"/>
    <row r="848" s="173" customFormat="1" hidden="1"/>
    <row r="849" s="173" customFormat="1" hidden="1"/>
    <row r="850" s="173" customFormat="1" hidden="1"/>
    <row r="851" s="173" customFormat="1" hidden="1"/>
    <row r="852" s="173" customFormat="1" hidden="1"/>
    <row r="853" s="173" customFormat="1" hidden="1"/>
    <row r="854" s="173" customFormat="1" hidden="1"/>
    <row r="855" s="173" customFormat="1" hidden="1"/>
    <row r="856" s="173" customFormat="1" hidden="1"/>
    <row r="857" s="173" customFormat="1" hidden="1"/>
    <row r="858" s="173" customFormat="1" hidden="1"/>
    <row r="859" s="173" customFormat="1" hidden="1"/>
    <row r="860" s="173" customFormat="1" hidden="1"/>
    <row r="861" s="173" customFormat="1" hidden="1"/>
    <row r="862" s="173" customFormat="1" hidden="1"/>
    <row r="863" s="173" customFormat="1" hidden="1"/>
    <row r="864" s="173" customFormat="1" hidden="1"/>
    <row r="865" s="173" customFormat="1" hidden="1"/>
    <row r="866" s="173" customFormat="1" hidden="1"/>
    <row r="867" s="173" customFormat="1" hidden="1"/>
    <row r="868" s="173" customFormat="1" hidden="1"/>
    <row r="869" s="173" customFormat="1" hidden="1"/>
    <row r="870" s="173" customFormat="1" hidden="1"/>
    <row r="871" s="173" customFormat="1" hidden="1"/>
    <row r="872" s="173" customFormat="1" hidden="1"/>
    <row r="873" s="173" customFormat="1" hidden="1"/>
    <row r="874" s="173" customFormat="1" hidden="1"/>
    <row r="875" s="173" customFormat="1" hidden="1"/>
    <row r="876" s="173" customFormat="1" hidden="1"/>
    <row r="877" s="173" customFormat="1" hidden="1"/>
    <row r="878" s="173" customFormat="1" hidden="1"/>
    <row r="879" s="173" customFormat="1" hidden="1"/>
    <row r="880" s="173" customFormat="1" hidden="1"/>
    <row r="881" s="173" customFormat="1" hidden="1"/>
    <row r="882" s="173" customFormat="1" hidden="1"/>
    <row r="883" s="173" customFormat="1" hidden="1"/>
    <row r="884" s="173" customFormat="1" hidden="1"/>
    <row r="885" s="173" customFormat="1" hidden="1"/>
    <row r="886" s="173" customFormat="1" hidden="1"/>
    <row r="887" s="173" customFormat="1" hidden="1"/>
    <row r="888" s="173" customFormat="1" hidden="1"/>
    <row r="889" s="173" customFormat="1" hidden="1"/>
    <row r="890" s="173" customFormat="1" hidden="1"/>
    <row r="891" s="173" customFormat="1" hidden="1"/>
    <row r="892" s="173" customFormat="1" hidden="1"/>
    <row r="893" s="173" customFormat="1" hidden="1"/>
    <row r="894" s="173" customFormat="1" hidden="1"/>
    <row r="895" s="173" customFormat="1" hidden="1"/>
    <row r="896" s="173" customFormat="1" hidden="1"/>
    <row r="897" s="173" customFormat="1" hidden="1"/>
    <row r="898" s="173" customFormat="1" hidden="1"/>
    <row r="899" s="173" customFormat="1" hidden="1"/>
    <row r="900" s="173" customFormat="1" hidden="1"/>
    <row r="901" s="173" customFormat="1" hidden="1"/>
    <row r="902" s="173" customFormat="1" hidden="1"/>
    <row r="903" s="173" customFormat="1" hidden="1"/>
    <row r="904" s="173" customFormat="1" hidden="1"/>
    <row r="905" s="173" customFormat="1" hidden="1"/>
    <row r="906" s="173" customFormat="1" hidden="1"/>
    <row r="907" s="173" customFormat="1" hidden="1"/>
    <row r="908" s="173" customFormat="1" hidden="1"/>
    <row r="909" s="173" customFormat="1" hidden="1"/>
    <row r="910" s="173" customFormat="1" hidden="1"/>
    <row r="911" s="173" customFormat="1" hidden="1"/>
    <row r="912" s="173" customFormat="1" hidden="1"/>
    <row r="913" s="173" customFormat="1" hidden="1"/>
    <row r="914" s="173" customFormat="1" hidden="1"/>
    <row r="915" s="173" customFormat="1" hidden="1"/>
    <row r="916" s="173" customFormat="1" hidden="1"/>
    <row r="917" s="173" customFormat="1" hidden="1"/>
    <row r="918" s="173" customFormat="1" hidden="1"/>
    <row r="919" s="173" customFormat="1" hidden="1"/>
    <row r="920" s="173" customFormat="1" hidden="1"/>
    <row r="921" s="173" customFormat="1" hidden="1"/>
    <row r="922" s="173" customFormat="1" hidden="1"/>
    <row r="923" s="173" customFormat="1" hidden="1"/>
    <row r="924" s="173" customFormat="1" hidden="1"/>
    <row r="925" s="173" customFormat="1" hidden="1"/>
    <row r="926" s="173" customFormat="1" hidden="1"/>
    <row r="927" s="173" customFormat="1" hidden="1"/>
    <row r="928" s="173" customFormat="1" hidden="1"/>
    <row r="929" s="173" customFormat="1" hidden="1"/>
    <row r="930" s="173" customFormat="1" hidden="1"/>
    <row r="931" s="173" customFormat="1" hidden="1"/>
    <row r="932" s="173" customFormat="1" hidden="1"/>
    <row r="933" s="173" customFormat="1" hidden="1"/>
    <row r="934" s="173" customFormat="1" hidden="1"/>
    <row r="935" s="173" customFormat="1" hidden="1"/>
    <row r="936" s="173" customFormat="1" hidden="1"/>
    <row r="937" s="173" customFormat="1" hidden="1"/>
    <row r="938" s="173" customFormat="1" hidden="1"/>
    <row r="939" s="173" customFormat="1" hidden="1"/>
    <row r="940" s="173" customFormat="1" hidden="1"/>
    <row r="941" s="173" customFormat="1" hidden="1"/>
    <row r="942" s="173" customFormat="1" hidden="1"/>
    <row r="943" s="173" customFormat="1" hidden="1"/>
    <row r="944" s="173" customFormat="1" hidden="1"/>
    <row r="945" s="173" customFormat="1" hidden="1"/>
    <row r="946" s="173" customFormat="1" hidden="1"/>
    <row r="947" s="173" customFormat="1" hidden="1"/>
    <row r="948" s="173" customFormat="1" hidden="1"/>
    <row r="949" s="173" customFormat="1" hidden="1"/>
    <row r="950" s="173" customFormat="1" hidden="1"/>
    <row r="951" s="173" customFormat="1" hidden="1"/>
    <row r="952" s="173" customFormat="1" hidden="1"/>
    <row r="953" s="173" customFormat="1" hidden="1"/>
    <row r="954" s="173" customFormat="1" hidden="1"/>
    <row r="955" s="173" customFormat="1" hidden="1"/>
    <row r="956" s="173" customFormat="1" hidden="1"/>
    <row r="957" s="173" customFormat="1" hidden="1"/>
    <row r="958" s="173" customFormat="1" hidden="1"/>
    <row r="959" s="173" customFormat="1" hidden="1"/>
    <row r="960" s="173" customFormat="1" hidden="1"/>
    <row r="961" s="173" customFormat="1" hidden="1"/>
    <row r="962" s="173" customFormat="1" hidden="1"/>
    <row r="963" s="173" customFormat="1" hidden="1"/>
    <row r="964" s="173" customFormat="1" hidden="1"/>
    <row r="965" s="173" customFormat="1" hidden="1"/>
    <row r="966" s="173" customFormat="1" hidden="1"/>
    <row r="967" s="173" customFormat="1" hidden="1"/>
    <row r="968" s="173" customFormat="1" hidden="1"/>
    <row r="969" s="173" customFormat="1" hidden="1"/>
    <row r="970" s="173" customFormat="1" hidden="1"/>
    <row r="971" s="173" customFormat="1" hidden="1"/>
    <row r="972" s="173" customFormat="1" hidden="1"/>
    <row r="973" s="173" customFormat="1" hidden="1"/>
    <row r="974" s="173" customFormat="1" hidden="1"/>
    <row r="975" s="173" customFormat="1" hidden="1"/>
    <row r="976" s="173" customFormat="1" hidden="1"/>
    <row r="977" s="173" customFormat="1" hidden="1"/>
    <row r="978" s="173" customFormat="1" hidden="1"/>
    <row r="979" s="173" customFormat="1" hidden="1"/>
    <row r="980" s="173" customFormat="1" hidden="1"/>
    <row r="981" s="173" customFormat="1" hidden="1"/>
    <row r="982" s="173" customFormat="1" hidden="1"/>
    <row r="983" s="173" customFormat="1" hidden="1"/>
    <row r="984" s="173" customFormat="1" hidden="1"/>
    <row r="985" s="173" customFormat="1" hidden="1"/>
    <row r="986" s="173" customFormat="1" hidden="1"/>
    <row r="987" s="173" customFormat="1" hidden="1"/>
    <row r="988" s="173" customFormat="1" hidden="1"/>
    <row r="989" s="173" customFormat="1" hidden="1"/>
    <row r="990" s="173" customFormat="1" hidden="1"/>
    <row r="991" s="173" customFormat="1" hidden="1"/>
    <row r="992" s="173" customFormat="1" hidden="1"/>
    <row r="993" s="173" customFormat="1" hidden="1"/>
    <row r="994" s="173" customFormat="1" hidden="1"/>
    <row r="995" s="173" customFormat="1" hidden="1"/>
    <row r="996" s="173" customFormat="1" hidden="1"/>
    <row r="997" s="173" customFormat="1" hidden="1"/>
    <row r="998" s="173" customFormat="1" hidden="1"/>
    <row r="999" s="173" customFormat="1" hidden="1"/>
    <row r="1000" s="173" customFormat="1" hidden="1"/>
    <row r="1001" s="173" customFormat="1" hidden="1"/>
    <row r="1002" s="173" customFormat="1" hidden="1"/>
    <row r="1003" s="173" customFormat="1" hidden="1"/>
    <row r="1004" s="173" customFormat="1" hidden="1"/>
    <row r="1005" s="173" customFormat="1" hidden="1"/>
    <row r="1006" s="173" customFormat="1" hidden="1"/>
    <row r="1007" s="173" customFormat="1" hidden="1"/>
    <row r="1008" s="173" customFormat="1" hidden="1"/>
    <row r="1009" s="173" customFormat="1" hidden="1"/>
    <row r="1010" s="173" customFormat="1" hidden="1"/>
    <row r="1011" s="173" customFormat="1" hidden="1"/>
    <row r="1012" s="173" customFormat="1" hidden="1"/>
    <row r="1013" s="173" customFormat="1" hidden="1"/>
    <row r="1014" s="173" customFormat="1" hidden="1"/>
    <row r="1015" s="173" customFormat="1" hidden="1"/>
    <row r="1016" s="173" customFormat="1" hidden="1"/>
    <row r="1017" s="173" customFormat="1" hidden="1"/>
    <row r="1018" s="173" customFormat="1" hidden="1"/>
    <row r="1019" s="173" customFormat="1" hidden="1"/>
    <row r="1020" s="173" customFormat="1" hidden="1"/>
    <row r="1021" s="173" customFormat="1" hidden="1"/>
    <row r="1022" s="173" customFormat="1" hidden="1"/>
    <row r="1023" s="173" customFormat="1" hidden="1"/>
    <row r="1024" s="173" customFormat="1" hidden="1"/>
    <row r="1025" s="173" customFormat="1" hidden="1"/>
    <row r="1026" s="173" customFormat="1" hidden="1"/>
    <row r="1027" s="173" customFormat="1" hidden="1"/>
    <row r="1028" s="173" customFormat="1" hidden="1"/>
    <row r="1029" s="173" customFormat="1" hidden="1"/>
    <row r="1030" s="173" customFormat="1" hidden="1"/>
    <row r="1031" s="173" customFormat="1" hidden="1"/>
    <row r="1032" s="173" customFormat="1" hidden="1"/>
    <row r="1033" s="173" customFormat="1" hidden="1"/>
    <row r="1034" s="173" customFormat="1" hidden="1"/>
    <row r="1035" s="173" customFormat="1" hidden="1"/>
    <row r="1036" s="173" customFormat="1" hidden="1"/>
    <row r="1037" s="173" customFormat="1" hidden="1"/>
    <row r="1038" s="173" customFormat="1" hidden="1"/>
    <row r="1039" s="173" customFormat="1" hidden="1"/>
    <row r="1040" s="173" customFormat="1" hidden="1"/>
    <row r="1041" s="173" customFormat="1" hidden="1"/>
    <row r="1042" s="173" customFormat="1" hidden="1"/>
    <row r="1043" s="173" customFormat="1" hidden="1"/>
    <row r="1044" s="173" customFormat="1" hidden="1"/>
    <row r="1045" s="173" customFormat="1" hidden="1"/>
    <row r="1046" s="173" customFormat="1" hidden="1"/>
    <row r="1047" s="173" customFormat="1" hidden="1"/>
    <row r="1048" s="173" customFormat="1" hidden="1"/>
    <row r="1049" s="173" customFormat="1" hidden="1"/>
    <row r="1050" s="173" customFormat="1" hidden="1"/>
    <row r="1051" s="173" customFormat="1" hidden="1"/>
    <row r="1052" s="173" customFormat="1" hidden="1"/>
    <row r="1053" s="173" customFormat="1" hidden="1"/>
    <row r="1054" s="173" customFormat="1" hidden="1"/>
    <row r="1055" s="173" customFormat="1" hidden="1"/>
    <row r="1056" s="173" customFormat="1" hidden="1"/>
    <row r="1057" s="173" customFormat="1" hidden="1"/>
    <row r="1058" s="173" customFormat="1" hidden="1"/>
    <row r="1059" s="173" customFormat="1" hidden="1"/>
    <row r="1060" s="173" customFormat="1" hidden="1"/>
    <row r="1061" s="173" customFormat="1" hidden="1"/>
    <row r="1062" s="173" customFormat="1" hidden="1"/>
    <row r="1063" s="173" customFormat="1" hidden="1"/>
    <row r="1064" s="173" customFormat="1" hidden="1"/>
    <row r="1065" s="173" customFormat="1" hidden="1"/>
    <row r="1066" s="173" customFormat="1" hidden="1"/>
    <row r="1067" s="173" customFormat="1" hidden="1"/>
    <row r="1068" s="173" customFormat="1" hidden="1"/>
    <row r="1069" s="173" customFormat="1" hidden="1"/>
    <row r="1070" s="173" customFormat="1" hidden="1"/>
    <row r="1071" s="173" customFormat="1" hidden="1"/>
    <row r="1072" s="173" customFormat="1" hidden="1"/>
    <row r="1073" s="173" customFormat="1" hidden="1"/>
    <row r="1074" s="173" customFormat="1" hidden="1"/>
    <row r="1075" s="173" customFormat="1" hidden="1"/>
    <row r="1076" s="173" customFormat="1" hidden="1"/>
    <row r="1077" s="173" customFormat="1" hidden="1"/>
    <row r="1078" s="173" customFormat="1" hidden="1"/>
    <row r="1079" s="173" customFormat="1" hidden="1"/>
    <row r="1080" s="173" customFormat="1" hidden="1"/>
    <row r="1081" s="173" customFormat="1" hidden="1"/>
    <row r="1082" s="173" customFormat="1" hidden="1"/>
    <row r="1083" s="173" customFormat="1" hidden="1"/>
    <row r="1084" s="173" customFormat="1" hidden="1"/>
    <row r="1085" s="173" customFormat="1" hidden="1"/>
    <row r="1086" s="173" customFormat="1" hidden="1"/>
    <row r="1087" s="173" customFormat="1" hidden="1"/>
    <row r="1088" s="173" customFormat="1" hidden="1"/>
    <row r="1089" s="173" customFormat="1" hidden="1"/>
    <row r="1090" s="173" customFormat="1" hidden="1"/>
    <row r="1091" s="173" customFormat="1" hidden="1"/>
    <row r="1092" s="173" customFormat="1" hidden="1"/>
    <row r="1093" s="173" customFormat="1" hidden="1"/>
    <row r="1094" s="173" customFormat="1" hidden="1"/>
    <row r="1095" s="173" customFormat="1" hidden="1"/>
    <row r="1096" s="173" customFormat="1" hidden="1"/>
    <row r="1097" s="173" customFormat="1" hidden="1"/>
    <row r="1098" s="173" customFormat="1" hidden="1"/>
    <row r="1099" s="173" customFormat="1" hidden="1"/>
    <row r="1100" s="173" customFormat="1" hidden="1"/>
    <row r="1101" s="173" customFormat="1" hidden="1"/>
    <row r="1102" s="173" customFormat="1" hidden="1"/>
    <row r="1103" s="173" customFormat="1" hidden="1"/>
    <row r="1104" s="173" customFormat="1" hidden="1"/>
    <row r="1105" s="173" customFormat="1" hidden="1"/>
    <row r="1106" s="173" customFormat="1" hidden="1"/>
    <row r="1107" s="173" customFormat="1" hidden="1"/>
    <row r="1108" s="173" customFormat="1" hidden="1"/>
    <row r="1109" s="173" customFormat="1" hidden="1"/>
    <row r="1110" s="173" customFormat="1" hidden="1"/>
    <row r="1111" s="173" customFormat="1" hidden="1"/>
    <row r="1112" s="173" customFormat="1" hidden="1"/>
    <row r="1113" s="173" customFormat="1" hidden="1"/>
    <row r="1114" s="173" customFormat="1" hidden="1"/>
    <row r="1115" s="173" customFormat="1" hidden="1"/>
    <row r="1116" s="173" customFormat="1" hidden="1"/>
    <row r="1117" s="173" customFormat="1" hidden="1"/>
    <row r="1118" s="173" customFormat="1" hidden="1"/>
    <row r="1119" s="173" customFormat="1" hidden="1"/>
    <row r="1120" s="173" customFormat="1" hidden="1"/>
    <row r="1121" s="173" customFormat="1" hidden="1"/>
    <row r="1122" s="173" customFormat="1" hidden="1"/>
    <row r="1123" s="173" customFormat="1" hidden="1"/>
    <row r="1124" s="173" customFormat="1" hidden="1"/>
    <row r="1125" s="173" customFormat="1" hidden="1"/>
    <row r="1126" s="173" customFormat="1" hidden="1"/>
    <row r="1127" s="173" customFormat="1" hidden="1"/>
    <row r="1128" s="173" customFormat="1" hidden="1"/>
    <row r="1129" s="173" customFormat="1" hidden="1"/>
    <row r="1130" s="173" customFormat="1" hidden="1"/>
    <row r="1131" s="173" customFormat="1" hidden="1"/>
    <row r="1132" s="173" customFormat="1" hidden="1"/>
    <row r="1133" s="173" customFormat="1" hidden="1"/>
    <row r="1134" s="173" customFormat="1" hidden="1"/>
    <row r="1135" s="173" customFormat="1" hidden="1"/>
    <row r="1136" s="173" customFormat="1" hidden="1"/>
    <row r="1137" s="173" customFormat="1" hidden="1"/>
    <row r="1138" s="173" customFormat="1" hidden="1"/>
    <row r="1139" s="173" customFormat="1" hidden="1"/>
    <row r="1140" s="173" customFormat="1" hidden="1"/>
    <row r="1141" s="173" customFormat="1" hidden="1"/>
    <row r="1142" s="173" customFormat="1" hidden="1"/>
    <row r="1143" s="173" customFormat="1" hidden="1"/>
    <row r="1144" s="173" customFormat="1" hidden="1"/>
    <row r="1145" s="173" customFormat="1" hidden="1"/>
    <row r="1146" s="173" customFormat="1" hidden="1"/>
    <row r="1147" s="173" customFormat="1" hidden="1"/>
    <row r="1148" s="173" customFormat="1" hidden="1"/>
    <row r="1149" s="173" customFormat="1" hidden="1"/>
    <row r="1150" s="173" customFormat="1" hidden="1"/>
    <row r="1151" s="173" customFormat="1" hidden="1"/>
    <row r="1152" s="173" customFormat="1" hidden="1"/>
    <row r="1153" s="173" customFormat="1" hidden="1"/>
    <row r="1154" s="173" customFormat="1" hidden="1"/>
    <row r="1155" s="173" customFormat="1" hidden="1"/>
    <row r="1156" s="173" customFormat="1" hidden="1"/>
    <row r="1157" s="173" customFormat="1" hidden="1"/>
    <row r="1158" s="173" customFormat="1" hidden="1"/>
    <row r="1159" s="173" customFormat="1" hidden="1"/>
    <row r="1160" s="173" customFormat="1" hidden="1"/>
    <row r="1161" s="173" customFormat="1" hidden="1"/>
    <row r="1162" s="173" customFormat="1" hidden="1"/>
    <row r="1163" s="173" customFormat="1" hidden="1"/>
    <row r="1164" s="173" customFormat="1" hidden="1"/>
    <row r="1165" s="173" customFormat="1" hidden="1"/>
    <row r="1166" s="173" customFormat="1" hidden="1"/>
    <row r="1167" s="173" customFormat="1" hidden="1"/>
    <row r="1168" s="173" customFormat="1" hidden="1"/>
    <row r="1169" s="173" customFormat="1" hidden="1"/>
    <row r="1170" s="173" customFormat="1" hidden="1"/>
    <row r="1171" s="173" customFormat="1" hidden="1"/>
    <row r="1172" s="173" customFormat="1" hidden="1"/>
    <row r="1173" s="173" customFormat="1" hidden="1"/>
    <row r="1174" s="173" customFormat="1" hidden="1"/>
    <row r="1175" s="173" customFormat="1" hidden="1"/>
    <row r="1176" s="173" customFormat="1" hidden="1"/>
    <row r="1177" s="173" customFormat="1" hidden="1"/>
    <row r="1178" s="173" customFormat="1" hidden="1"/>
    <row r="1179" s="173" customFormat="1" hidden="1"/>
    <row r="1180" s="173" customFormat="1" hidden="1"/>
    <row r="1181" s="173" customFormat="1" hidden="1"/>
    <row r="1182" s="173" customFormat="1" hidden="1"/>
    <row r="1183" s="173" customFormat="1" hidden="1"/>
    <row r="1184" s="173" customFormat="1" hidden="1"/>
    <row r="1185" s="173" customFormat="1" hidden="1"/>
    <row r="1186" s="173" customFormat="1" hidden="1"/>
    <row r="1187" s="173" customFormat="1" hidden="1"/>
    <row r="1188" s="173" customFormat="1" hidden="1"/>
    <row r="1189" s="173" customFormat="1" hidden="1"/>
    <row r="1190" s="173" customFormat="1" hidden="1"/>
    <row r="1191" s="173" customFormat="1" hidden="1"/>
    <row r="1192" s="173" customFormat="1" hidden="1"/>
    <row r="1193" s="173" customFormat="1" hidden="1"/>
    <row r="1194" s="173" customFormat="1" hidden="1"/>
    <row r="1195" s="173" customFormat="1" hidden="1"/>
    <row r="1196" s="173" customFormat="1" hidden="1"/>
    <row r="1197" s="173" customFormat="1" hidden="1"/>
    <row r="1198" s="173" customFormat="1" hidden="1"/>
    <row r="1199" s="173" customFormat="1" hidden="1"/>
    <row r="1200" s="173" customFormat="1" hidden="1"/>
    <row r="1201" s="173" customFormat="1" hidden="1"/>
    <row r="1202" s="173" customFormat="1" hidden="1"/>
    <row r="1203" s="173" customFormat="1" hidden="1"/>
    <row r="1204" s="173" customFormat="1" hidden="1"/>
    <row r="1205" s="173" customFormat="1" hidden="1"/>
    <row r="1206" s="173" customFormat="1" hidden="1"/>
    <row r="1207" s="173" customFormat="1" hidden="1"/>
    <row r="1208" s="173" customFormat="1" hidden="1"/>
    <row r="1209" s="173" customFormat="1" hidden="1"/>
    <row r="1210" s="173" customFormat="1" hidden="1"/>
    <row r="1211" s="173" customFormat="1" hidden="1"/>
    <row r="1212" s="173" customFormat="1" hidden="1"/>
    <row r="1213" s="173" customFormat="1" hidden="1"/>
    <row r="1214" s="173" customFormat="1" hidden="1"/>
    <row r="1215" s="173" customFormat="1" hidden="1"/>
    <row r="1216" s="173" customFormat="1" hidden="1"/>
    <row r="1217" s="173" customFormat="1" hidden="1"/>
    <row r="1218" s="173" customFormat="1" hidden="1"/>
    <row r="1219" s="173" customFormat="1" hidden="1"/>
    <row r="1220" s="173" customFormat="1" hidden="1"/>
    <row r="1221" s="173" customFormat="1" hidden="1"/>
    <row r="1222" s="173" customFormat="1" hidden="1"/>
    <row r="1223" s="173" customFormat="1" hidden="1"/>
    <row r="1224" s="173" customFormat="1" hidden="1"/>
    <row r="1225" s="173" customFormat="1" hidden="1"/>
    <row r="1226" s="173" customFormat="1" hidden="1"/>
    <row r="1227" s="173" customFormat="1" hidden="1"/>
    <row r="1228" s="173" customFormat="1" hidden="1"/>
    <row r="1229" s="173" customFormat="1" hidden="1"/>
    <row r="1230" s="173" customFormat="1" hidden="1"/>
    <row r="1231" s="173" customFormat="1" hidden="1"/>
    <row r="1232" s="173" customFormat="1" hidden="1"/>
    <row r="1233" s="173" customFormat="1" hidden="1"/>
    <row r="1234" s="173" customFormat="1" hidden="1"/>
    <row r="1235" s="173" customFormat="1" hidden="1"/>
    <row r="1236" s="173" customFormat="1" hidden="1"/>
    <row r="1237" s="173" customFormat="1" hidden="1"/>
    <row r="1238" s="173" customFormat="1" hidden="1"/>
    <row r="1239" s="173" customFormat="1" hidden="1"/>
    <row r="1240" s="173" customFormat="1" hidden="1"/>
    <row r="1241" s="173" customFormat="1" hidden="1"/>
    <row r="1242" s="173" customFormat="1" hidden="1"/>
    <row r="1243" s="173" customFormat="1" hidden="1"/>
    <row r="1244" s="173" customFormat="1" hidden="1"/>
    <row r="1245" s="173" customFormat="1" hidden="1"/>
    <row r="1246" s="173" customFormat="1" hidden="1"/>
    <row r="1247" s="173" customFormat="1" hidden="1"/>
    <row r="1248" s="173" customFormat="1" hidden="1"/>
    <row r="1249" s="173" customFormat="1" hidden="1"/>
    <row r="1250" s="173" customFormat="1" hidden="1"/>
    <row r="1251" s="173" customFormat="1" hidden="1"/>
    <row r="1252" s="173" customFormat="1" hidden="1"/>
    <row r="1253" s="173" customFormat="1" hidden="1"/>
    <row r="1254" s="173" customFormat="1" hidden="1"/>
    <row r="1255" s="173" customFormat="1" hidden="1"/>
    <row r="1256" s="173" customFormat="1" hidden="1"/>
    <row r="1257" s="173" customFormat="1" hidden="1"/>
    <row r="1258" s="173" customFormat="1" hidden="1"/>
    <row r="1259" s="173" customFormat="1" hidden="1"/>
    <row r="1260" s="173" customFormat="1" hidden="1"/>
    <row r="1261" s="173" customFormat="1" hidden="1"/>
    <row r="1262" s="173" customFormat="1" hidden="1"/>
    <row r="1263" s="173" customFormat="1" hidden="1"/>
    <row r="1264" s="173" customFormat="1" hidden="1"/>
    <row r="1265" s="173" customFormat="1" hidden="1"/>
    <row r="1266" s="173" customFormat="1" hidden="1"/>
    <row r="1267" s="173" customFormat="1" hidden="1"/>
    <row r="1268" s="173" customFormat="1" hidden="1"/>
    <row r="1269" s="173" customFormat="1" hidden="1"/>
    <row r="1270" s="173" customFormat="1" hidden="1"/>
    <row r="1271" s="173" customFormat="1" hidden="1"/>
    <row r="1272" s="173" customFormat="1" hidden="1"/>
    <row r="1273" s="173" customFormat="1" hidden="1"/>
    <row r="1274" s="173" customFormat="1" hidden="1"/>
    <row r="1275" s="173" customFormat="1" hidden="1"/>
    <row r="1276" s="173" customFormat="1" hidden="1"/>
    <row r="1277" s="173" customFormat="1" hidden="1"/>
    <row r="1278" s="173" customFormat="1" hidden="1"/>
    <row r="1279" s="173" customFormat="1" hidden="1"/>
    <row r="1280" s="173" customFormat="1" hidden="1"/>
    <row r="1281" s="173" customFormat="1" hidden="1"/>
    <row r="1282" s="173" customFormat="1" hidden="1"/>
    <row r="1283" s="173" customFormat="1" hidden="1"/>
    <row r="1284" s="173" customFormat="1" hidden="1"/>
    <row r="1285" s="173" customFormat="1" hidden="1"/>
    <row r="1286" s="173" customFormat="1" hidden="1"/>
    <row r="1287" s="173" customFormat="1" hidden="1"/>
    <row r="1288" s="173" customFormat="1" hidden="1"/>
    <row r="1289" s="173" customFormat="1" hidden="1"/>
    <row r="1290" s="173" customFormat="1" hidden="1"/>
    <row r="1291" s="173" customFormat="1" hidden="1"/>
    <row r="1292" s="173" customFormat="1" hidden="1"/>
    <row r="1293" s="173" customFormat="1" hidden="1"/>
    <row r="1294" s="173" customFormat="1" hidden="1"/>
    <row r="1295" s="173" customFormat="1" hidden="1"/>
    <row r="1296" s="173" customFormat="1" hidden="1"/>
    <row r="1297" s="173" customFormat="1" hidden="1"/>
    <row r="1298" s="173" customFormat="1" hidden="1"/>
    <row r="1299" s="173" customFormat="1" hidden="1"/>
    <row r="1300" s="173" customFormat="1" hidden="1"/>
    <row r="1301" s="173" customFormat="1" hidden="1"/>
    <row r="1302" s="173" customFormat="1" hidden="1"/>
    <row r="1303" s="173" customFormat="1" hidden="1"/>
    <row r="1304" s="173" customFormat="1" hidden="1"/>
    <row r="1305" s="173" customFormat="1" hidden="1"/>
    <row r="1306" s="173" customFormat="1" hidden="1"/>
    <row r="1307" s="173" customFormat="1" hidden="1"/>
    <row r="1308" s="173" customFormat="1" hidden="1"/>
    <row r="1309" s="173" customFormat="1" hidden="1"/>
    <row r="1310" s="173" customFormat="1" hidden="1"/>
    <row r="1311" s="173" customFormat="1" hidden="1"/>
    <row r="1312" s="173" customFormat="1" hidden="1"/>
    <row r="1313" s="173" customFormat="1" hidden="1"/>
    <row r="1314" s="173" customFormat="1" hidden="1"/>
    <row r="1315" s="173" customFormat="1" hidden="1"/>
    <row r="1316" s="173" customFormat="1" hidden="1"/>
    <row r="1317" s="173" customFormat="1" hidden="1"/>
    <row r="1318" s="173" customFormat="1" hidden="1"/>
    <row r="1319" s="173" customFormat="1" hidden="1"/>
    <row r="1320" s="173" customFormat="1" hidden="1"/>
    <row r="1321" s="173" customFormat="1" hidden="1"/>
    <row r="1322" s="173" customFormat="1" hidden="1"/>
    <row r="1323" s="173" customFormat="1" hidden="1"/>
    <row r="1324" s="173" customFormat="1" hidden="1"/>
    <row r="1325" s="173" customFormat="1" hidden="1"/>
    <row r="1326" s="173" customFormat="1" hidden="1"/>
    <row r="1327" s="173" customFormat="1" hidden="1"/>
    <row r="1328" s="173" customFormat="1" hidden="1"/>
    <row r="1329" s="173" customFormat="1" hidden="1"/>
    <row r="1330" s="173" customFormat="1" hidden="1"/>
    <row r="1331" s="173" customFormat="1" hidden="1"/>
    <row r="1332" s="173" customFormat="1" hidden="1"/>
    <row r="1333" s="173" customFormat="1" hidden="1"/>
    <row r="1334" s="173" customFormat="1" hidden="1"/>
    <row r="1335" s="173" customFormat="1" hidden="1"/>
    <row r="1336" s="173" customFormat="1" hidden="1"/>
    <row r="1337" s="173" customFormat="1" hidden="1"/>
    <row r="1338" s="173" customFormat="1" hidden="1"/>
    <row r="1339" s="173" customFormat="1" hidden="1"/>
    <row r="1340" s="173" customFormat="1" hidden="1"/>
    <row r="1341" s="173" customFormat="1" hidden="1"/>
    <row r="1342" s="173" customFormat="1" hidden="1"/>
    <row r="1343" s="173" customFormat="1" hidden="1"/>
    <row r="1344" s="173" customFormat="1" hidden="1"/>
    <row r="1345" s="173" customFormat="1" hidden="1"/>
    <row r="1346" s="173" customFormat="1" hidden="1"/>
    <row r="1347" s="173" customFormat="1" hidden="1"/>
    <row r="1348" s="173" customFormat="1" hidden="1"/>
    <row r="1349" s="173" customFormat="1" hidden="1"/>
    <row r="1350" s="173" customFormat="1" hidden="1"/>
    <row r="1351" s="173" customFormat="1" hidden="1"/>
    <row r="1352" s="173" customFormat="1" hidden="1"/>
    <row r="1353" s="173" customFormat="1" hidden="1"/>
    <row r="1354" s="173" customFormat="1" hidden="1"/>
    <row r="1355" s="173" customFormat="1" hidden="1"/>
    <row r="1356" s="173" customFormat="1" hidden="1"/>
    <row r="1357" s="173" customFormat="1" hidden="1"/>
    <row r="1358" s="173" customFormat="1" hidden="1"/>
    <row r="1359" s="173" customFormat="1" hidden="1"/>
    <row r="1360" s="173" customFormat="1" hidden="1"/>
    <row r="1361" s="173" customFormat="1" hidden="1"/>
    <row r="1362" s="173" customFormat="1" hidden="1"/>
    <row r="1363" s="173" customFormat="1" hidden="1"/>
    <row r="1364" s="173" customFormat="1" hidden="1"/>
    <row r="1365" s="173" customFormat="1" hidden="1"/>
    <row r="1366" s="173" customFormat="1" hidden="1"/>
    <row r="1367" s="173" customFormat="1" hidden="1"/>
    <row r="1368" s="173" customFormat="1" hidden="1"/>
    <row r="1369" s="173" customFormat="1" hidden="1"/>
    <row r="1370" s="173" customFormat="1" hidden="1"/>
    <row r="1371" s="173" customFormat="1" hidden="1"/>
    <row r="1372" s="173" customFormat="1" hidden="1"/>
    <row r="1373" s="173" customFormat="1" hidden="1"/>
    <row r="1374" s="173" customFormat="1" hidden="1"/>
    <row r="1375" s="173" customFormat="1" hidden="1"/>
    <row r="1376" s="173" customFormat="1" hidden="1"/>
    <row r="1377" s="173" customFormat="1" hidden="1"/>
    <row r="1378" s="173" customFormat="1" hidden="1"/>
    <row r="1379" s="173" customFormat="1" hidden="1"/>
    <row r="1380" s="173" customFormat="1" hidden="1"/>
    <row r="1381" s="173" customFormat="1" hidden="1"/>
    <row r="1382" s="173" customFormat="1" hidden="1"/>
    <row r="1383" s="173" customFormat="1" hidden="1"/>
    <row r="1384" s="173" customFormat="1" hidden="1"/>
    <row r="1385" s="173" customFormat="1" hidden="1"/>
    <row r="1386" s="173" customFormat="1" hidden="1"/>
    <row r="1387" s="173" customFormat="1" hidden="1"/>
    <row r="1388" s="173" customFormat="1" hidden="1"/>
    <row r="1389" s="173" customFormat="1" hidden="1"/>
    <row r="1390" s="173" customFormat="1" hidden="1"/>
    <row r="1391" s="173" customFormat="1" hidden="1"/>
    <row r="1392" s="173" customFormat="1" hidden="1"/>
    <row r="1393" s="173" customFormat="1" hidden="1"/>
    <row r="1394" s="173" customFormat="1" hidden="1"/>
    <row r="1395" s="173" customFormat="1" hidden="1"/>
    <row r="1396" s="173" customFormat="1" hidden="1"/>
    <row r="1397" s="173" customFormat="1" hidden="1"/>
    <row r="1398" s="173" customFormat="1" hidden="1"/>
    <row r="1399" s="173" customFormat="1" hidden="1"/>
    <row r="1400" s="173" customFormat="1" hidden="1"/>
    <row r="1401" s="173" customFormat="1" hidden="1"/>
    <row r="1402" s="173" customFormat="1" hidden="1"/>
    <row r="1403" s="173" customFormat="1" hidden="1"/>
    <row r="1404" s="173" customFormat="1" hidden="1"/>
    <row r="1405" s="173" customFormat="1" hidden="1"/>
    <row r="1406" s="173" customFormat="1" hidden="1"/>
    <row r="1407" s="173" customFormat="1" hidden="1"/>
    <row r="1408" s="173" customFormat="1" hidden="1"/>
    <row r="1409" s="173" customFormat="1" hidden="1"/>
    <row r="1410" s="173" customFormat="1" hidden="1"/>
    <row r="1411" s="173" customFormat="1" hidden="1"/>
    <row r="1412" s="173" customFormat="1" hidden="1"/>
    <row r="1413" s="173" customFormat="1" hidden="1"/>
    <row r="1414" s="173" customFormat="1" hidden="1"/>
    <row r="1415" s="173" customFormat="1" hidden="1"/>
    <row r="1416" s="173" customFormat="1" hidden="1"/>
    <row r="1417" s="173" customFormat="1" hidden="1"/>
    <row r="1418" s="173" customFormat="1" hidden="1"/>
    <row r="1419" s="173" customFormat="1" hidden="1"/>
    <row r="1420" s="173" customFormat="1" hidden="1"/>
    <row r="1421" s="173" customFormat="1" hidden="1"/>
    <row r="1422" s="173" customFormat="1" hidden="1"/>
    <row r="1423" s="173" customFormat="1" hidden="1"/>
    <row r="1424" s="173" customFormat="1" hidden="1"/>
    <row r="1425" s="173" customFormat="1" hidden="1"/>
    <row r="1426" s="173" customFormat="1" hidden="1"/>
    <row r="1427" s="173" customFormat="1" hidden="1"/>
    <row r="1428" s="173" customFormat="1" hidden="1"/>
    <row r="1429" s="173" customFormat="1" hidden="1"/>
    <row r="1430" s="173" customFormat="1" hidden="1"/>
    <row r="1431" s="173" customFormat="1" hidden="1"/>
    <row r="1432" s="173" customFormat="1" hidden="1"/>
    <row r="1433" s="173" customFormat="1" hidden="1"/>
    <row r="1434" s="173" customFormat="1" hidden="1"/>
    <row r="1435" s="173" customFormat="1" hidden="1"/>
    <row r="1436" s="173" customFormat="1" hidden="1"/>
    <row r="1437" s="173" customFormat="1" hidden="1"/>
    <row r="1438" s="173" customFormat="1" hidden="1"/>
    <row r="1439" s="173" customFormat="1" hidden="1"/>
    <row r="1440" s="173" customFormat="1" hidden="1"/>
    <row r="1441" s="173" customFormat="1" hidden="1"/>
    <row r="1442" s="173" customFormat="1" hidden="1"/>
    <row r="1443" s="173" customFormat="1" hidden="1"/>
    <row r="1444" s="173" customFormat="1" hidden="1"/>
    <row r="1445" s="173" customFormat="1" hidden="1"/>
    <row r="1446" s="173" customFormat="1" hidden="1"/>
    <row r="1447" s="173" customFormat="1" hidden="1"/>
    <row r="1448" s="173" customFormat="1" hidden="1"/>
    <row r="1449" s="173" customFormat="1" hidden="1"/>
    <row r="1450" s="173" customFormat="1" hidden="1"/>
    <row r="1451" s="173" customFormat="1" hidden="1"/>
    <row r="1452" s="173" customFormat="1" hidden="1"/>
    <row r="1453" s="173" customFormat="1" hidden="1"/>
    <row r="1454" s="173" customFormat="1" hidden="1"/>
    <row r="1455" s="173" customFormat="1" hidden="1"/>
    <row r="1456" s="173" customFormat="1" hidden="1"/>
    <row r="1457" s="173" customFormat="1" hidden="1"/>
    <row r="1458" s="173" customFormat="1" hidden="1"/>
    <row r="1459" s="173" customFormat="1" hidden="1"/>
    <row r="1460" s="173" customFormat="1" hidden="1"/>
    <row r="1461" s="173" customFormat="1" hidden="1"/>
    <row r="1462" s="173" customFormat="1" hidden="1"/>
    <row r="1463" s="173" customFormat="1" hidden="1"/>
    <row r="1464" s="173" customFormat="1" hidden="1"/>
    <row r="1465" s="173" customFormat="1" hidden="1"/>
    <row r="1466" s="173" customFormat="1" hidden="1"/>
    <row r="1467" s="173" customFormat="1" hidden="1"/>
    <row r="1468" s="173" customFormat="1" hidden="1"/>
    <row r="1469" s="173" customFormat="1" hidden="1"/>
    <row r="1470" s="173" customFormat="1" hidden="1"/>
    <row r="1471" s="173" customFormat="1" hidden="1"/>
    <row r="1472" s="173" customFormat="1" hidden="1"/>
    <row r="1473" s="173" customFormat="1" hidden="1"/>
    <row r="1474" s="173" customFormat="1" hidden="1"/>
    <row r="1475" s="173" customFormat="1" hidden="1"/>
    <row r="1476" s="173" customFormat="1" hidden="1"/>
    <row r="1477" s="173" customFormat="1" hidden="1"/>
    <row r="1478" s="173" customFormat="1" hidden="1"/>
    <row r="1479" s="173" customFormat="1" hidden="1"/>
    <row r="1480" s="173" customFormat="1" hidden="1"/>
    <row r="1481" s="173" customFormat="1" hidden="1"/>
    <row r="1482" s="173" customFormat="1" hidden="1"/>
    <row r="1483" s="173" customFormat="1" hidden="1"/>
    <row r="1484" s="173" customFormat="1" hidden="1"/>
    <row r="1485" s="173" customFormat="1" hidden="1"/>
    <row r="1486" s="173" customFormat="1" hidden="1"/>
    <row r="1487" s="173" customFormat="1" hidden="1"/>
    <row r="1488" s="173" customFormat="1" hidden="1"/>
    <row r="1489" s="173" customFormat="1" hidden="1"/>
    <row r="1490" s="173" customFormat="1" hidden="1"/>
    <row r="1491" s="173" customFormat="1" hidden="1"/>
    <row r="1492" s="173" customFormat="1" hidden="1"/>
    <row r="1493" s="173" customFormat="1" hidden="1"/>
    <row r="1494" s="173" customFormat="1" hidden="1"/>
    <row r="1495" s="173" customFormat="1" hidden="1"/>
    <row r="1496" s="173" customFormat="1" hidden="1"/>
    <row r="1497" s="173" customFormat="1" hidden="1"/>
    <row r="1498" s="173" customFormat="1" hidden="1"/>
    <row r="1499" s="173" customFormat="1" hidden="1"/>
    <row r="1500" s="173" customFormat="1" hidden="1"/>
    <row r="1501" s="173" customFormat="1" hidden="1"/>
    <row r="1502" s="173" customFormat="1" hidden="1"/>
    <row r="1503" s="173" customFormat="1" hidden="1"/>
    <row r="1504" s="173" customFormat="1" hidden="1"/>
    <row r="1505" s="173" customFormat="1" hidden="1"/>
    <row r="1506" s="173" customFormat="1" hidden="1"/>
    <row r="1507" s="173" customFormat="1" hidden="1"/>
    <row r="1508" s="173" customFormat="1" hidden="1"/>
    <row r="1509" s="173" customFormat="1" hidden="1"/>
    <row r="1510" s="173" customFormat="1" hidden="1"/>
    <row r="1511" s="173" customFormat="1" hidden="1"/>
    <row r="1512" s="173" customFormat="1" hidden="1"/>
    <row r="1513" s="173" customFormat="1" hidden="1"/>
    <row r="1514" s="173" customFormat="1" hidden="1"/>
    <row r="1515" s="173" customFormat="1" hidden="1"/>
    <row r="1516" s="173" customFormat="1" hidden="1"/>
    <row r="1517" s="173" customFormat="1" hidden="1"/>
    <row r="1518" s="173" customFormat="1" hidden="1"/>
    <row r="1519" s="173" customFormat="1" hidden="1"/>
    <row r="1520" s="173" customFormat="1" hidden="1"/>
    <row r="1521" s="173" customFormat="1" hidden="1"/>
    <row r="1522" s="173" customFormat="1" hidden="1"/>
    <row r="1523" s="173" customFormat="1" hidden="1"/>
    <row r="1524" s="173" customFormat="1" hidden="1"/>
    <row r="1525" s="173" customFormat="1" hidden="1"/>
    <row r="1526" s="173" customFormat="1" hidden="1"/>
    <row r="1527" s="173" customFormat="1" hidden="1"/>
    <row r="1528" s="173" customFormat="1" hidden="1"/>
    <row r="1529" s="173" customFormat="1" hidden="1"/>
    <row r="1530" s="173" customFormat="1" hidden="1"/>
    <row r="1531" s="173" customFormat="1" hidden="1"/>
    <row r="1532" s="173" customFormat="1" hidden="1"/>
    <row r="1533" s="173" customFormat="1" hidden="1"/>
    <row r="1534" s="173" customFormat="1" hidden="1"/>
    <row r="1535" s="173" customFormat="1" hidden="1"/>
    <row r="1536" s="173" customFormat="1" hidden="1"/>
    <row r="1537" s="173" customFormat="1" hidden="1"/>
    <row r="1538" s="173" customFormat="1" hidden="1"/>
    <row r="1539" s="173" customFormat="1" hidden="1"/>
    <row r="1540" s="173" customFormat="1" hidden="1"/>
    <row r="1541" s="173" customFormat="1" hidden="1"/>
    <row r="1542" s="173" customFormat="1" hidden="1"/>
    <row r="1543" s="173" customFormat="1" hidden="1"/>
    <row r="1544" s="173" customFormat="1" hidden="1"/>
    <row r="1545" s="173" customFormat="1" hidden="1"/>
    <row r="1546" s="173" customFormat="1" hidden="1"/>
    <row r="1547" s="173" customFormat="1" hidden="1"/>
    <row r="1548" s="173" customFormat="1" hidden="1"/>
    <row r="1549" s="173" customFormat="1" hidden="1"/>
    <row r="1550" s="173" customFormat="1" hidden="1"/>
    <row r="1551" s="173" customFormat="1" hidden="1"/>
    <row r="1552" s="173" customFormat="1" hidden="1"/>
    <row r="1553" s="173" customFormat="1" hidden="1"/>
    <row r="1554" s="173" customFormat="1" hidden="1"/>
    <row r="1555" s="173" customFormat="1" hidden="1"/>
    <row r="1556" s="173" customFormat="1" hidden="1"/>
    <row r="1557" s="173" customFormat="1" hidden="1"/>
    <row r="1558" s="173" customFormat="1" hidden="1"/>
    <row r="1559" s="173" customFormat="1" hidden="1"/>
    <row r="1560" s="173" customFormat="1" hidden="1"/>
    <row r="1561" s="173" customFormat="1" hidden="1"/>
    <row r="1562" s="173" customFormat="1" hidden="1"/>
    <row r="1563" s="173" customFormat="1" hidden="1"/>
    <row r="1564" s="173" customFormat="1" hidden="1"/>
    <row r="1565" s="173" customFormat="1" hidden="1"/>
    <row r="1566" s="173" customFormat="1" hidden="1"/>
    <row r="1567" s="173" customFormat="1" hidden="1"/>
    <row r="1568" s="173" customFormat="1" hidden="1"/>
    <row r="1569" s="173" customFormat="1" hidden="1"/>
    <row r="1570" s="173" customFormat="1" hidden="1"/>
    <row r="1571" s="173" customFormat="1" hidden="1"/>
    <row r="1572" s="173" customFormat="1" hidden="1"/>
    <row r="1573" s="173" customFormat="1" hidden="1"/>
    <row r="1574" s="173" customFormat="1" hidden="1"/>
    <row r="1575" s="173" customFormat="1" hidden="1"/>
    <row r="1576" s="173" customFormat="1" hidden="1"/>
    <row r="1577" s="173" customFormat="1" hidden="1"/>
    <row r="1578" s="173" customFormat="1" hidden="1"/>
    <row r="1579" s="173" customFormat="1" hidden="1"/>
    <row r="1580" s="173" customFormat="1" hidden="1"/>
    <row r="1581" s="173" customFormat="1" hidden="1"/>
    <row r="1582" s="173" customFormat="1" hidden="1"/>
    <row r="1583" s="173" customFormat="1" hidden="1"/>
    <row r="1584" s="173" customFormat="1" hidden="1"/>
    <row r="1585" s="173" customFormat="1" hidden="1"/>
    <row r="1586" s="173" customFormat="1" hidden="1"/>
    <row r="1587" s="173" customFormat="1" hidden="1"/>
    <row r="1588" s="173" customFormat="1" hidden="1"/>
    <row r="1589" s="173" customFormat="1" hidden="1"/>
    <row r="1590" s="173" customFormat="1" hidden="1"/>
    <row r="1591" s="173" customFormat="1" hidden="1"/>
    <row r="1592" s="173" customFormat="1" hidden="1"/>
    <row r="1593" s="173" customFormat="1" hidden="1"/>
    <row r="1594" s="173" customFormat="1" hidden="1"/>
    <row r="1595" s="173" customFormat="1" hidden="1"/>
    <row r="1596" s="173" customFormat="1" hidden="1"/>
    <row r="1597" s="173" customFormat="1" hidden="1"/>
    <row r="1598" s="173" customFormat="1" hidden="1"/>
    <row r="1599" s="173" customFormat="1" hidden="1"/>
    <row r="1600" s="173" customFormat="1" hidden="1"/>
    <row r="1601" s="173" customFormat="1" hidden="1"/>
    <row r="1602" s="173" customFormat="1" hidden="1"/>
    <row r="1603" s="173" customFormat="1" hidden="1"/>
    <row r="1604" s="173" customFormat="1" hidden="1"/>
    <row r="1605" s="173" customFormat="1" hidden="1"/>
    <row r="1606" s="173" customFormat="1" hidden="1"/>
    <row r="1607" s="173" customFormat="1" hidden="1"/>
    <row r="1608" s="173" customFormat="1" hidden="1"/>
    <row r="1609" s="173" customFormat="1" hidden="1"/>
    <row r="1610" s="173" customFormat="1" hidden="1"/>
    <row r="1611" s="173" customFormat="1" hidden="1"/>
    <row r="1612" s="173" customFormat="1" hidden="1"/>
    <row r="1613" s="173" customFormat="1" hidden="1"/>
    <row r="1614" s="173" customFormat="1" hidden="1"/>
    <row r="1615" s="173" customFormat="1" hidden="1"/>
    <row r="1616" s="173" customFormat="1" hidden="1"/>
    <row r="1617" s="173" customFormat="1" hidden="1"/>
    <row r="1618" s="173" customFormat="1" hidden="1"/>
    <row r="1619" s="173" customFormat="1" hidden="1"/>
    <row r="1620" s="173" customFormat="1" hidden="1"/>
    <row r="1621" s="173" customFormat="1" hidden="1"/>
    <row r="1622" s="173" customFormat="1" hidden="1"/>
    <row r="1623" s="173" customFormat="1" hidden="1"/>
    <row r="1624" s="173" customFormat="1" hidden="1"/>
    <row r="1625" s="173" customFormat="1" hidden="1"/>
    <row r="1626" s="173" customFormat="1" hidden="1"/>
    <row r="1627" s="173" customFormat="1" hidden="1"/>
    <row r="1628" s="173" customFormat="1" hidden="1"/>
    <row r="1629" s="173" customFormat="1" hidden="1"/>
    <row r="1630" s="173" customFormat="1" hidden="1"/>
    <row r="1631" s="173" customFormat="1" hidden="1"/>
    <row r="1632" s="173" customFormat="1" hidden="1"/>
    <row r="1633" s="173" customFormat="1" hidden="1"/>
    <row r="1634" s="173" customFormat="1" hidden="1"/>
    <row r="1635" s="173" customFormat="1" hidden="1"/>
    <row r="1636" s="173" customFormat="1" hidden="1"/>
    <row r="1637" s="173" customFormat="1" hidden="1"/>
    <row r="1638" s="173" customFormat="1" hidden="1"/>
    <row r="1639" s="173" customFormat="1" hidden="1"/>
    <row r="1640" s="173" customFormat="1" hidden="1"/>
    <row r="1641" s="173" customFormat="1" hidden="1"/>
    <row r="1642" s="173" customFormat="1" hidden="1"/>
    <row r="1643" s="173" customFormat="1" hidden="1"/>
    <row r="1644" s="173" customFormat="1" hidden="1"/>
    <row r="1645" s="173" customFormat="1" hidden="1"/>
    <row r="1646" s="173" customFormat="1" hidden="1"/>
    <row r="1647" s="173" customFormat="1" hidden="1"/>
    <row r="1648" s="173" customFormat="1" hidden="1"/>
    <row r="1649" s="173" customFormat="1" hidden="1"/>
    <row r="1650" s="173" customFormat="1" hidden="1"/>
    <row r="1651" s="173" customFormat="1" hidden="1"/>
    <row r="1652" s="173" customFormat="1" hidden="1"/>
    <row r="1653" s="173" customFormat="1" hidden="1"/>
    <row r="1654" s="173" customFormat="1" hidden="1"/>
    <row r="1655" s="173" customFormat="1" hidden="1"/>
    <row r="1656" s="173" customFormat="1" hidden="1"/>
    <row r="1657" s="173" customFormat="1" hidden="1"/>
    <row r="1658" s="173" customFormat="1" hidden="1"/>
    <row r="1659" s="173" customFormat="1" hidden="1"/>
    <row r="1660" s="173" customFormat="1" hidden="1"/>
    <row r="1661" s="173" customFormat="1" hidden="1"/>
    <row r="1662" s="173" customFormat="1" hidden="1"/>
    <row r="1663" s="173" customFormat="1" hidden="1"/>
    <row r="1664" s="173" customFormat="1" hidden="1"/>
    <row r="1665" s="173" customFormat="1" hidden="1"/>
    <row r="1666" s="173" customFormat="1" hidden="1"/>
    <row r="1667" s="173" customFormat="1" hidden="1"/>
    <row r="1668" s="173" customFormat="1" hidden="1"/>
    <row r="1669" s="173" customFormat="1" hidden="1"/>
    <row r="1670" s="173" customFormat="1" hidden="1"/>
    <row r="1671" s="173" customFormat="1" hidden="1"/>
    <row r="1672" s="173" customFormat="1" hidden="1"/>
    <row r="1673" s="173" customFormat="1" hidden="1"/>
    <row r="1674" s="173" customFormat="1" hidden="1"/>
    <row r="1675" s="173" customFormat="1" hidden="1"/>
    <row r="1676" s="173" customFormat="1" hidden="1"/>
    <row r="1677" s="173" customFormat="1" hidden="1"/>
    <row r="1678" s="173" customFormat="1" hidden="1"/>
    <row r="1679" s="173" customFormat="1" hidden="1"/>
    <row r="1680" s="173" customFormat="1" hidden="1"/>
    <row r="1681" s="173" customFormat="1" hidden="1"/>
    <row r="1682" s="173" customFormat="1" hidden="1"/>
    <row r="1683" s="173" customFormat="1" hidden="1"/>
    <row r="1684" s="173" customFormat="1" hidden="1"/>
    <row r="1685" s="173" customFormat="1" hidden="1"/>
    <row r="1686" s="173" customFormat="1" hidden="1"/>
    <row r="1687" s="173" customFormat="1" hidden="1"/>
    <row r="1688" s="173" customFormat="1" hidden="1"/>
    <row r="1689" s="173" customFormat="1" hidden="1"/>
    <row r="1690" s="173" customFormat="1" hidden="1"/>
    <row r="1691" s="173" customFormat="1" hidden="1"/>
    <row r="1692" s="173" customFormat="1" hidden="1"/>
    <row r="1693" s="173" customFormat="1" hidden="1"/>
    <row r="1694" s="173" customFormat="1" hidden="1"/>
    <row r="1695" s="173" customFormat="1" hidden="1"/>
    <row r="1696" s="173" customFormat="1" hidden="1"/>
    <row r="1697" s="173" customFormat="1" hidden="1"/>
    <row r="1698" s="173" customFormat="1" hidden="1"/>
    <row r="1699" s="173" customFormat="1" hidden="1"/>
    <row r="1700" s="173" customFormat="1" hidden="1"/>
    <row r="1701" s="173" customFormat="1" hidden="1"/>
    <row r="1702" s="173" customFormat="1" hidden="1"/>
    <row r="1703" s="173" customFormat="1" hidden="1"/>
    <row r="1704" s="173" customFormat="1" hidden="1"/>
    <row r="1705" s="173" customFormat="1" hidden="1"/>
    <row r="1706" s="173" customFormat="1" hidden="1"/>
    <row r="1707" s="173" customFormat="1" hidden="1"/>
    <row r="1708" s="173" customFormat="1" hidden="1"/>
    <row r="1709" s="173" customFormat="1" hidden="1"/>
    <row r="1710" s="173" customFormat="1" hidden="1"/>
    <row r="1711" s="173" customFormat="1" hidden="1"/>
    <row r="1712" s="173" customFormat="1" hidden="1"/>
    <row r="1713" s="173" customFormat="1" hidden="1"/>
    <row r="1714" s="173" customFormat="1" hidden="1"/>
    <row r="1715" s="173" customFormat="1" hidden="1"/>
    <row r="1716" s="173" customFormat="1" hidden="1"/>
    <row r="1717" s="173" customFormat="1" hidden="1"/>
    <row r="1718" s="173" customFormat="1" hidden="1"/>
    <row r="1719" s="173" customFormat="1" hidden="1"/>
    <row r="1720" s="173" customFormat="1" hidden="1"/>
    <row r="1721" s="173" customFormat="1" hidden="1"/>
    <row r="1722" s="173" customFormat="1" hidden="1"/>
    <row r="1723" s="173" customFormat="1" hidden="1"/>
    <row r="1724" s="173" customFormat="1" hidden="1"/>
    <row r="1725" s="173" customFormat="1" hidden="1"/>
    <row r="1726" s="173" customFormat="1" hidden="1"/>
    <row r="1727" s="173" customFormat="1" hidden="1"/>
    <row r="1728" s="173" customFormat="1" hidden="1"/>
    <row r="1729" s="173" customFormat="1" hidden="1"/>
    <row r="1730" s="173" customFormat="1" hidden="1"/>
    <row r="1731" s="173" customFormat="1" hidden="1"/>
    <row r="1732" s="173" customFormat="1" hidden="1"/>
    <row r="1733" s="173" customFormat="1" hidden="1"/>
    <row r="1734" s="173" customFormat="1" hidden="1"/>
    <row r="1735" s="173" customFormat="1" hidden="1"/>
    <row r="1736" s="173" customFormat="1" hidden="1"/>
    <row r="1737" s="173" customFormat="1" hidden="1"/>
    <row r="1738" s="173" customFormat="1" hidden="1"/>
    <row r="1739" s="173" customFormat="1" hidden="1"/>
    <row r="1740" s="173" customFormat="1" hidden="1"/>
    <row r="1741" s="173" customFormat="1" hidden="1"/>
    <row r="1742" s="173" customFormat="1" hidden="1"/>
    <row r="1743" s="173" customFormat="1" hidden="1"/>
    <row r="1744" s="173" customFormat="1" hidden="1"/>
    <row r="1745" s="173" customFormat="1" hidden="1"/>
    <row r="1746" s="173" customFormat="1" hidden="1"/>
    <row r="1747" s="173" customFormat="1" hidden="1"/>
    <row r="1748" s="173" customFormat="1" hidden="1"/>
    <row r="1749" s="173" customFormat="1" hidden="1"/>
    <row r="1750" s="173" customFormat="1" hidden="1"/>
    <row r="1751" s="173" customFormat="1" hidden="1"/>
    <row r="1752" s="173" customFormat="1" hidden="1"/>
    <row r="1753" s="173" customFormat="1" hidden="1"/>
    <row r="1754" s="173" customFormat="1" hidden="1"/>
    <row r="1755" s="173" customFormat="1" hidden="1"/>
    <row r="1756" s="173" customFormat="1" hidden="1"/>
    <row r="1757" s="173" customFormat="1" hidden="1"/>
    <row r="1758" s="173" customFormat="1" hidden="1"/>
    <row r="1759" s="173" customFormat="1" hidden="1"/>
    <row r="1760" s="173" customFormat="1" hidden="1"/>
    <row r="1761" s="173" customFormat="1" hidden="1"/>
    <row r="1762" s="173" customFormat="1" hidden="1"/>
    <row r="1763" s="173" customFormat="1" hidden="1"/>
    <row r="1764" s="173" customFormat="1" hidden="1"/>
    <row r="1765" s="173" customFormat="1" hidden="1"/>
    <row r="1766" s="173" customFormat="1" hidden="1"/>
    <row r="1767" s="173" customFormat="1" hidden="1"/>
    <row r="1768" s="173" customFormat="1" hidden="1"/>
    <row r="1769" s="173" customFormat="1" hidden="1"/>
    <row r="1770" s="173" customFormat="1" hidden="1"/>
    <row r="1771" s="173" customFormat="1" hidden="1"/>
    <row r="1772" s="173" customFormat="1" hidden="1"/>
    <row r="1773" s="173" customFormat="1" hidden="1"/>
    <row r="1774" s="173" customFormat="1" hidden="1"/>
    <row r="1775" s="173" customFormat="1" hidden="1"/>
    <row r="1776" s="173" customFormat="1" hidden="1"/>
    <row r="1777" s="173" customFormat="1" hidden="1"/>
    <row r="1778" s="173" customFormat="1" hidden="1"/>
    <row r="1779" s="173" customFormat="1" hidden="1"/>
    <row r="1780" s="173" customFormat="1" hidden="1"/>
    <row r="1781" s="173" customFormat="1" hidden="1"/>
    <row r="1782" s="173" customFormat="1" hidden="1"/>
    <row r="1783" s="173" customFormat="1" hidden="1"/>
    <row r="1784" s="173" customFormat="1" hidden="1"/>
    <row r="1785" s="173" customFormat="1" hidden="1"/>
    <row r="1786" s="173" customFormat="1" hidden="1"/>
    <row r="1787" s="173" customFormat="1" hidden="1"/>
    <row r="1788" s="173" customFormat="1" hidden="1"/>
    <row r="1789" s="173" customFormat="1" hidden="1"/>
    <row r="1790" s="173" customFormat="1" hidden="1"/>
    <row r="1791" s="173" customFormat="1" hidden="1"/>
    <row r="1792" s="173" customFormat="1" hidden="1"/>
    <row r="1793" s="173" customFormat="1" hidden="1"/>
    <row r="1794" s="173" customFormat="1" hidden="1"/>
    <row r="1795" s="173" customFormat="1" hidden="1"/>
    <row r="1796" s="173" customFormat="1" hidden="1"/>
    <row r="1797" s="173" customFormat="1" hidden="1"/>
    <row r="1798" s="173" customFormat="1" hidden="1"/>
    <row r="1799" s="173" customFormat="1" hidden="1"/>
    <row r="1800" s="173" customFormat="1" hidden="1"/>
    <row r="1801" s="173" customFormat="1" hidden="1"/>
    <row r="1802" s="173" customFormat="1" hidden="1"/>
    <row r="1803" s="173" customFormat="1" hidden="1"/>
    <row r="1804" s="173" customFormat="1" hidden="1"/>
    <row r="1805" s="173" customFormat="1" hidden="1"/>
    <row r="1806" s="173" customFormat="1" hidden="1"/>
    <row r="1807" s="173" customFormat="1" hidden="1"/>
    <row r="1808" s="173" customFormat="1" hidden="1"/>
    <row r="1809" s="173" customFormat="1" hidden="1"/>
    <row r="1810" s="173" customFormat="1" hidden="1"/>
    <row r="1811" s="173" customFormat="1" hidden="1"/>
    <row r="1812" s="173" customFormat="1" hidden="1"/>
    <row r="1813" s="173" customFormat="1" hidden="1"/>
    <row r="1814" s="173" customFormat="1" hidden="1"/>
    <row r="1815" s="173" customFormat="1" hidden="1"/>
    <row r="1816" s="173" customFormat="1" hidden="1"/>
    <row r="1817" s="173" customFormat="1" hidden="1"/>
    <row r="1818" s="173" customFormat="1" hidden="1"/>
    <row r="1819" s="173" customFormat="1" hidden="1"/>
    <row r="1820" s="173" customFormat="1" hidden="1"/>
    <row r="1821" s="173" customFormat="1" hidden="1"/>
    <row r="1822" s="173" customFormat="1" hidden="1"/>
    <row r="1823" s="173" customFormat="1" hidden="1"/>
    <row r="1824" s="173" customFormat="1" hidden="1"/>
    <row r="1825" s="173" customFormat="1" hidden="1"/>
    <row r="1826" s="173" customFormat="1" hidden="1"/>
    <row r="1827" s="173" customFormat="1" hidden="1"/>
    <row r="1828" s="173" customFormat="1" hidden="1"/>
    <row r="1829" s="173" customFormat="1" hidden="1"/>
    <row r="1830" s="173" customFormat="1" hidden="1"/>
    <row r="1831" s="173" customFormat="1" hidden="1"/>
    <row r="1832" s="173" customFormat="1" hidden="1"/>
    <row r="1833" s="173" customFormat="1" hidden="1"/>
    <row r="1834" s="173" customFormat="1" hidden="1"/>
    <row r="1835" s="173" customFormat="1" hidden="1"/>
    <row r="1836" s="173" customFormat="1" hidden="1"/>
    <row r="1837" s="173" customFormat="1" hidden="1"/>
    <row r="1838" s="173" customFormat="1" hidden="1"/>
    <row r="1839" s="173" customFormat="1" hidden="1"/>
    <row r="1840" s="173" customFormat="1" hidden="1"/>
    <row r="1841" s="173" customFormat="1" hidden="1"/>
    <row r="1842" s="173" customFormat="1" hidden="1"/>
    <row r="1843" s="173" customFormat="1" hidden="1"/>
    <row r="1844" s="173" customFormat="1" hidden="1"/>
    <row r="1845" s="173" customFormat="1" hidden="1"/>
    <row r="1846" s="173" customFormat="1" hidden="1"/>
    <row r="1847" s="173" customFormat="1" hidden="1"/>
    <row r="1848" s="173" customFormat="1" hidden="1"/>
    <row r="1849" s="173" customFormat="1" hidden="1"/>
    <row r="1850" s="173" customFormat="1" hidden="1"/>
    <row r="1851" s="173" customFormat="1" hidden="1"/>
    <row r="1852" s="173" customFormat="1" hidden="1"/>
    <row r="1853" s="173" customFormat="1" hidden="1"/>
    <row r="1854" s="173" customFormat="1" hidden="1"/>
    <row r="1855" s="173" customFormat="1" hidden="1"/>
    <row r="1856" s="173" customFormat="1" hidden="1"/>
    <row r="1857" s="173" customFormat="1" hidden="1"/>
    <row r="1858" s="173" customFormat="1" hidden="1"/>
    <row r="1859" s="173" customFormat="1" hidden="1"/>
    <row r="1860" s="173" customFormat="1" hidden="1"/>
    <row r="1861" s="173" customFormat="1" hidden="1"/>
    <row r="1862" s="173" customFormat="1" hidden="1"/>
    <row r="1863" s="173" customFormat="1" hidden="1"/>
    <row r="1864" s="173" customFormat="1" hidden="1"/>
    <row r="1865" s="173" customFormat="1" hidden="1"/>
    <row r="1866" s="173" customFormat="1" hidden="1"/>
    <row r="1867" s="173" customFormat="1" hidden="1"/>
    <row r="1868" s="173" customFormat="1" hidden="1"/>
    <row r="1869" s="173" customFormat="1" hidden="1"/>
    <row r="1870" s="173" customFormat="1" hidden="1"/>
    <row r="1871" s="173" customFormat="1" hidden="1"/>
    <row r="1872" s="173" customFormat="1" hidden="1"/>
    <row r="1873" s="173" customFormat="1" hidden="1"/>
    <row r="1874" s="173" customFormat="1" hidden="1"/>
    <row r="1875" s="173" customFormat="1" hidden="1"/>
    <row r="1876" s="173" customFormat="1" hidden="1"/>
    <row r="1877" s="173" customFormat="1" hidden="1"/>
    <row r="1878" s="173" customFormat="1" hidden="1"/>
    <row r="1879" s="173" customFormat="1" hidden="1"/>
    <row r="1880" s="173" customFormat="1" hidden="1"/>
    <row r="1881" s="173" customFormat="1" hidden="1"/>
    <row r="1882" s="173" customFormat="1" hidden="1"/>
    <row r="1883" s="173" customFormat="1" hidden="1"/>
    <row r="1884" s="173" customFormat="1" hidden="1"/>
    <row r="1885" s="173" customFormat="1" hidden="1"/>
    <row r="1886" s="173" customFormat="1" hidden="1"/>
    <row r="1887" s="173" customFormat="1" hidden="1"/>
    <row r="1888" s="173" customFormat="1" hidden="1"/>
    <row r="1889" s="173" customFormat="1" hidden="1"/>
    <row r="1890" s="173" customFormat="1" hidden="1"/>
    <row r="1891" s="173" customFormat="1" hidden="1"/>
    <row r="1892" s="173" customFormat="1" hidden="1"/>
    <row r="1893" s="173" customFormat="1" hidden="1"/>
    <row r="1894" s="173" customFormat="1" hidden="1"/>
    <row r="1895" s="173" customFormat="1" hidden="1"/>
    <row r="1896" s="173" customFormat="1" hidden="1"/>
    <row r="1897" s="173" customFormat="1" hidden="1"/>
    <row r="1898" s="173" customFormat="1" hidden="1"/>
    <row r="1899" s="173" customFormat="1" hidden="1"/>
    <row r="1900" s="173" customFormat="1" hidden="1"/>
    <row r="1901" s="173" customFormat="1" hidden="1"/>
    <row r="1902" s="173" customFormat="1" hidden="1"/>
    <row r="1903" s="173" customFormat="1" hidden="1"/>
    <row r="1904" s="173" customFormat="1" hidden="1"/>
    <row r="1905" s="173" customFormat="1" hidden="1"/>
    <row r="1906" s="173" customFormat="1" hidden="1"/>
    <row r="1907" s="173" customFormat="1" hidden="1"/>
    <row r="1908" s="173" customFormat="1" hidden="1"/>
    <row r="1909" s="173" customFormat="1" hidden="1"/>
    <row r="1910" s="173" customFormat="1" hidden="1"/>
    <row r="1911" s="173" customFormat="1" hidden="1"/>
    <row r="1912" s="173" customFormat="1" hidden="1"/>
    <row r="1913" s="173" customFormat="1" hidden="1"/>
    <row r="1914" s="173" customFormat="1" hidden="1"/>
    <row r="1915" s="173" customFormat="1" hidden="1"/>
    <row r="1916" s="173" customFormat="1" hidden="1"/>
    <row r="1917" s="173" customFormat="1" hidden="1"/>
    <row r="1918" s="173" customFormat="1" hidden="1"/>
    <row r="1919" s="173" customFormat="1" hidden="1"/>
    <row r="1920" s="173" customFormat="1" hidden="1"/>
    <row r="1921" s="173" customFormat="1" hidden="1"/>
    <row r="1922" s="173" customFormat="1" hidden="1"/>
    <row r="1923" s="173" customFormat="1" hidden="1"/>
    <row r="1924" s="173" customFormat="1" hidden="1"/>
    <row r="1925" s="173" customFormat="1" hidden="1"/>
    <row r="1926" s="173" customFormat="1" hidden="1"/>
    <row r="1927" s="173" customFormat="1" hidden="1"/>
    <row r="1928" s="173" customFormat="1" hidden="1"/>
    <row r="1929" s="173" customFormat="1" hidden="1"/>
    <row r="1930" s="173" customFormat="1" hidden="1"/>
    <row r="1931" s="173" customFormat="1" hidden="1"/>
    <row r="1932" s="173" customFormat="1" hidden="1"/>
    <row r="1933" s="173" customFormat="1" hidden="1"/>
    <row r="1934" s="173" customFormat="1" hidden="1"/>
    <row r="1935" s="173" customFormat="1" hidden="1"/>
    <row r="1936" s="173" customFormat="1" hidden="1"/>
    <row r="1937" s="173" customFormat="1" hidden="1"/>
    <row r="1938" s="173" customFormat="1" hidden="1"/>
    <row r="1939" s="173" customFormat="1" hidden="1"/>
    <row r="1940" s="173" customFormat="1" hidden="1"/>
    <row r="1941" s="173" customFormat="1" hidden="1"/>
    <row r="1942" s="173" customFormat="1" hidden="1"/>
    <row r="1943" s="173" customFormat="1" hidden="1"/>
    <row r="1944" s="173" customFormat="1" hidden="1"/>
    <row r="1945" s="173" customFormat="1" hidden="1"/>
    <row r="1946" s="173" customFormat="1" hidden="1"/>
    <row r="1947" s="173" customFormat="1" hidden="1"/>
    <row r="1948" s="173" customFormat="1" hidden="1"/>
    <row r="1949" s="173" customFormat="1" hidden="1"/>
    <row r="1950" s="173" customFormat="1" hidden="1"/>
    <row r="1951" s="173" customFormat="1" hidden="1"/>
    <row r="1952" s="173" customFormat="1" hidden="1"/>
    <row r="1953" s="173" customFormat="1" hidden="1"/>
    <row r="1954" s="173" customFormat="1" hidden="1"/>
    <row r="1955" s="173" customFormat="1" hidden="1"/>
    <row r="1956" s="173" customFormat="1" hidden="1"/>
    <row r="1957" s="173" customFormat="1" hidden="1"/>
    <row r="1958" s="173" customFormat="1" hidden="1"/>
    <row r="1959" s="173" customFormat="1" hidden="1"/>
    <row r="1960" s="173" customFormat="1" hidden="1"/>
    <row r="1961" s="173" customFormat="1" hidden="1"/>
    <row r="1962" s="173" customFormat="1" hidden="1"/>
    <row r="1963" s="173" customFormat="1" hidden="1"/>
    <row r="1964" s="173" customFormat="1" hidden="1"/>
    <row r="1965" s="173" customFormat="1" hidden="1"/>
    <row r="1966" s="173" customFormat="1" hidden="1"/>
    <row r="1967" s="173" customFormat="1" hidden="1"/>
    <row r="1968" s="173" customFormat="1" hidden="1"/>
    <row r="1969" s="173" customFormat="1" hidden="1"/>
    <row r="1970" s="173" customFormat="1" hidden="1"/>
    <row r="1971" s="173" customFormat="1" hidden="1"/>
    <row r="1972" s="173" customFormat="1" hidden="1"/>
    <row r="1973" s="173" customFormat="1" hidden="1"/>
    <row r="1974" s="173" customFormat="1" hidden="1"/>
    <row r="1975" s="173" customFormat="1" hidden="1"/>
    <row r="1976" s="173" customFormat="1" hidden="1"/>
    <row r="1977" s="173" customFormat="1" hidden="1"/>
    <row r="1978" s="173" customFormat="1" hidden="1"/>
    <row r="1979" s="173" customFormat="1" hidden="1"/>
    <row r="1980" s="173" customFormat="1" hidden="1"/>
    <row r="1981" s="173" customFormat="1" hidden="1"/>
    <row r="1982" s="173" customFormat="1" hidden="1"/>
    <row r="1983" s="173" customFormat="1" hidden="1"/>
    <row r="1984" s="173" customFormat="1" hidden="1"/>
    <row r="1985" s="173" customFormat="1" hidden="1"/>
    <row r="1986" s="173" customFormat="1" hidden="1"/>
    <row r="1987" s="173" customFormat="1" hidden="1"/>
    <row r="1988" s="173" customFormat="1" hidden="1"/>
    <row r="1989" s="173" customFormat="1" hidden="1"/>
    <row r="1990" s="173" customFormat="1" hidden="1"/>
    <row r="1991" s="173" customFormat="1" hidden="1"/>
    <row r="1992" s="173" customFormat="1" hidden="1"/>
    <row r="1993" s="173" customFormat="1" hidden="1"/>
    <row r="1994" s="173" customFormat="1" hidden="1"/>
    <row r="1995" s="173" customFormat="1" hidden="1"/>
    <row r="1996" s="173" customFormat="1" hidden="1"/>
    <row r="1997" s="173" customFormat="1" hidden="1"/>
    <row r="1998" s="173" customFormat="1" hidden="1"/>
    <row r="1999" s="173" customFormat="1" hidden="1"/>
    <row r="2000" s="173" customFormat="1" hidden="1"/>
    <row r="2001" s="173" customFormat="1" hidden="1"/>
    <row r="2002" s="173" customFormat="1" hidden="1"/>
    <row r="2003" s="173" customFormat="1" hidden="1"/>
    <row r="2004" s="173" customFormat="1" hidden="1"/>
    <row r="2005" s="173" customFormat="1" hidden="1"/>
    <row r="2006" s="173" customFormat="1" hidden="1"/>
    <row r="2007" s="173" customFormat="1" hidden="1"/>
    <row r="2008" s="173" customFormat="1" hidden="1"/>
    <row r="2009" s="173" customFormat="1" hidden="1"/>
    <row r="2010" s="173" customFormat="1" hidden="1"/>
    <row r="2011" s="173" customFormat="1" hidden="1"/>
    <row r="2012" s="173" customFormat="1" hidden="1"/>
    <row r="2013" s="173" customFormat="1" hidden="1"/>
    <row r="2014" s="173" customFormat="1" hidden="1"/>
    <row r="2015" s="173" customFormat="1" hidden="1"/>
    <row r="2016" s="173" customFormat="1" hidden="1"/>
    <row r="2017" s="173" customFormat="1" hidden="1"/>
    <row r="2018" s="173" customFormat="1" hidden="1"/>
    <row r="2019" s="173" customFormat="1" hidden="1"/>
    <row r="2020" s="173" customFormat="1" hidden="1"/>
    <row r="2021" s="173" customFormat="1" hidden="1"/>
    <row r="2022" s="173" customFormat="1" hidden="1"/>
    <row r="2023" s="173" customFormat="1" hidden="1"/>
    <row r="2024" s="173" customFormat="1" hidden="1"/>
    <row r="2025" s="173" customFormat="1" hidden="1"/>
    <row r="2026" s="173" customFormat="1" hidden="1"/>
    <row r="2027" s="173" customFormat="1" hidden="1"/>
    <row r="2028" s="173" customFormat="1" hidden="1"/>
    <row r="2029" s="173" customFormat="1" hidden="1"/>
    <row r="2030" s="173" customFormat="1" hidden="1"/>
    <row r="2031" s="173" customFormat="1" hidden="1"/>
    <row r="2032" s="173" customFormat="1" hidden="1"/>
    <row r="2033" s="173" customFormat="1" hidden="1"/>
    <row r="2034" s="173" customFormat="1" hidden="1"/>
    <row r="2035" s="173" customFormat="1" hidden="1"/>
    <row r="2036" s="173" customFormat="1" hidden="1"/>
    <row r="2037" s="173" customFormat="1" hidden="1"/>
    <row r="2038" s="173" customFormat="1" hidden="1"/>
    <row r="2039" s="173" customFormat="1" hidden="1"/>
    <row r="2040" s="173" customFormat="1" hidden="1"/>
    <row r="2041" s="173" customFormat="1" hidden="1"/>
    <row r="2042" s="173" customFormat="1" hidden="1"/>
    <row r="2043" s="173" customFormat="1" hidden="1"/>
    <row r="2044" s="173" customFormat="1" hidden="1"/>
    <row r="2045" s="173" customFormat="1" hidden="1"/>
    <row r="2046" s="173" customFormat="1" hidden="1"/>
    <row r="2047" s="173" customFormat="1" hidden="1"/>
    <row r="2048" s="173" customFormat="1" hidden="1"/>
    <row r="2049" s="173" customFormat="1" hidden="1"/>
    <row r="2050" s="173" customFormat="1" hidden="1"/>
    <row r="2051" s="173" customFormat="1" hidden="1"/>
    <row r="2052" s="173" customFormat="1" hidden="1"/>
    <row r="2053" s="173" customFormat="1" hidden="1"/>
    <row r="2054" s="173" customFormat="1" hidden="1"/>
    <row r="2055" s="173" customFormat="1" hidden="1"/>
    <row r="2056" s="173" customFormat="1" hidden="1"/>
    <row r="2057" s="173" customFormat="1" hidden="1"/>
    <row r="2058" s="173" customFormat="1" hidden="1"/>
    <row r="2059" s="173" customFormat="1" hidden="1"/>
    <row r="2060" s="173" customFormat="1" hidden="1"/>
    <row r="2061" s="173" customFormat="1" hidden="1"/>
    <row r="2062" s="173" customFormat="1" hidden="1"/>
    <row r="2063" s="173" customFormat="1" hidden="1"/>
    <row r="2064" s="173" customFormat="1" hidden="1"/>
    <row r="2065" s="173" customFormat="1" hidden="1"/>
    <row r="2066" s="173" customFormat="1" hidden="1"/>
    <row r="2067" s="173" customFormat="1" hidden="1"/>
    <row r="2068" s="173" customFormat="1" hidden="1"/>
    <row r="2069" s="173" customFormat="1" hidden="1"/>
    <row r="2070" s="173" customFormat="1" hidden="1"/>
    <row r="2071" s="173" customFormat="1" hidden="1"/>
    <row r="2072" s="173" customFormat="1" hidden="1"/>
    <row r="2073" s="173" customFormat="1" hidden="1"/>
    <row r="2074" s="173" customFormat="1" hidden="1"/>
    <row r="2075" s="173" customFormat="1" hidden="1"/>
    <row r="2076" s="173" customFormat="1" hidden="1"/>
    <row r="2077" s="173" customFormat="1" hidden="1"/>
    <row r="2078" s="173" customFormat="1" hidden="1"/>
    <row r="2079" s="173" customFormat="1" hidden="1"/>
    <row r="2080" s="173" customFormat="1" hidden="1"/>
    <row r="2081" s="173" customFormat="1" hidden="1"/>
    <row r="2082" s="173" customFormat="1" hidden="1"/>
    <row r="2083" s="173" customFormat="1" hidden="1"/>
    <row r="2084" s="173" customFormat="1" hidden="1"/>
    <row r="2085" s="173" customFormat="1" hidden="1"/>
    <row r="2086" s="173" customFormat="1" hidden="1"/>
    <row r="2087" s="173" customFormat="1" hidden="1"/>
    <row r="2088" s="173" customFormat="1" hidden="1"/>
    <row r="2089" s="173" customFormat="1" hidden="1"/>
    <row r="2090" s="173" customFormat="1" hidden="1"/>
    <row r="2091" s="173" customFormat="1" hidden="1"/>
    <row r="2092" s="173" customFormat="1" hidden="1"/>
    <row r="2093" s="173" customFormat="1" hidden="1"/>
    <row r="2094" s="173" customFormat="1" hidden="1"/>
    <row r="2095" s="173" customFormat="1" hidden="1"/>
    <row r="2096" s="173" customFormat="1" hidden="1"/>
    <row r="2097" s="173" customFormat="1" hidden="1"/>
    <row r="2098" s="173" customFormat="1" hidden="1"/>
    <row r="2099" s="173" customFormat="1" hidden="1"/>
    <row r="2100" s="173" customFormat="1" hidden="1"/>
    <row r="2101" s="173" customFormat="1" hidden="1"/>
    <row r="2102" s="173" customFormat="1" hidden="1"/>
    <row r="2103" s="173" customFormat="1" hidden="1"/>
    <row r="2104" s="173" customFormat="1" hidden="1"/>
    <row r="2105" s="173" customFormat="1" hidden="1"/>
    <row r="2106" s="173" customFormat="1" hidden="1"/>
    <row r="2107" s="173" customFormat="1" hidden="1"/>
    <row r="2108" s="173" customFormat="1" hidden="1"/>
    <row r="2109" s="173" customFormat="1" hidden="1"/>
    <row r="2110" s="173" customFormat="1" hidden="1"/>
    <row r="2111" s="173" customFormat="1" hidden="1"/>
    <row r="2112" s="173" customFormat="1" hidden="1"/>
    <row r="2113" s="173" customFormat="1" hidden="1"/>
    <row r="2114" s="173" customFormat="1" hidden="1"/>
    <row r="2115" s="173" customFormat="1" hidden="1"/>
    <row r="2116" s="173" customFormat="1" hidden="1"/>
    <row r="2117" s="173" customFormat="1" hidden="1"/>
    <row r="2118" s="173" customFormat="1" hidden="1"/>
    <row r="2119" s="173" customFormat="1" hidden="1"/>
    <row r="2120" s="173" customFormat="1" hidden="1"/>
    <row r="2121" s="173" customFormat="1" hidden="1"/>
    <row r="2122" s="173" customFormat="1" hidden="1"/>
    <row r="2123" s="173" customFormat="1" hidden="1"/>
    <row r="2124" s="173" customFormat="1" hidden="1"/>
    <row r="2125" s="173" customFormat="1" hidden="1"/>
    <row r="2126" s="173" customFormat="1" hidden="1"/>
    <row r="2127" s="173" customFormat="1" hidden="1"/>
    <row r="2128" s="173" customFormat="1" hidden="1"/>
    <row r="2129" s="173" customFormat="1" hidden="1"/>
    <row r="2130" s="173" customFormat="1" hidden="1"/>
    <row r="2131" s="173" customFormat="1" hidden="1"/>
    <row r="2132" s="173" customFormat="1" hidden="1"/>
    <row r="2133" s="173" customFormat="1" hidden="1"/>
    <row r="2134" s="173" customFormat="1" hidden="1"/>
    <row r="2135" s="173" customFormat="1" hidden="1"/>
    <row r="2136" s="173" customFormat="1" hidden="1"/>
    <row r="2137" s="173" customFormat="1" hidden="1"/>
    <row r="2138" s="173" customFormat="1" hidden="1"/>
    <row r="2139" s="173" customFormat="1" hidden="1"/>
    <row r="2140" s="173" customFormat="1" hidden="1"/>
    <row r="2141" s="173" customFormat="1" hidden="1"/>
    <row r="2142" s="173" customFormat="1" hidden="1"/>
    <row r="2143" s="173" customFormat="1" hidden="1"/>
    <row r="2144" s="173" customFormat="1" hidden="1"/>
    <row r="2145" s="173" customFormat="1" hidden="1"/>
    <row r="2146" s="173" customFormat="1" hidden="1"/>
    <row r="2147" s="173" customFormat="1" hidden="1"/>
    <row r="2148" s="173" customFormat="1" hidden="1"/>
    <row r="2149" s="173" customFormat="1" hidden="1"/>
    <row r="2150" s="173" customFormat="1" hidden="1"/>
    <row r="2151" s="173" customFormat="1" hidden="1"/>
    <row r="2152" s="173" customFormat="1" hidden="1"/>
    <row r="2153" s="173" customFormat="1" hidden="1"/>
    <row r="2154" s="173" customFormat="1" hidden="1"/>
    <row r="2155" s="173" customFormat="1" hidden="1"/>
    <row r="2156" s="173" customFormat="1" hidden="1"/>
    <row r="2157" s="173" customFormat="1" hidden="1"/>
    <row r="2158" s="173" customFormat="1" hidden="1"/>
    <row r="2159" s="173" customFormat="1" hidden="1"/>
    <row r="2160" s="173" customFormat="1" hidden="1"/>
    <row r="2161" s="173" customFormat="1" hidden="1"/>
    <row r="2162" s="173" customFormat="1" hidden="1"/>
    <row r="2163" s="173" customFormat="1" hidden="1"/>
    <row r="2164" s="173" customFormat="1" hidden="1"/>
    <row r="2165" s="173" customFormat="1" hidden="1"/>
    <row r="2166" s="173" customFormat="1" hidden="1"/>
    <row r="2167" s="173" customFormat="1" hidden="1"/>
    <row r="2168" s="173" customFormat="1" hidden="1"/>
    <row r="2169" s="173" customFormat="1" hidden="1"/>
    <row r="2170" s="173" customFormat="1" hidden="1"/>
    <row r="2171" s="173" customFormat="1" hidden="1"/>
    <row r="2172" s="173" customFormat="1" hidden="1"/>
    <row r="2173" s="173" customFormat="1" hidden="1"/>
    <row r="2174" s="173" customFormat="1" hidden="1"/>
    <row r="2175" s="173" customFormat="1" hidden="1"/>
    <row r="2176" s="173" customFormat="1" hidden="1"/>
    <row r="2177" s="173" customFormat="1" hidden="1"/>
    <row r="2178" s="173" customFormat="1" hidden="1"/>
    <row r="2179" s="173" customFormat="1" hidden="1"/>
    <row r="2180" s="173" customFormat="1" hidden="1"/>
    <row r="2181" s="173" customFormat="1" hidden="1"/>
    <row r="2182" s="173" customFormat="1" hidden="1"/>
    <row r="2183" s="173" customFormat="1" hidden="1"/>
    <row r="2184" s="173" customFormat="1" hidden="1"/>
    <row r="2185" s="173" customFormat="1" hidden="1"/>
    <row r="2186" s="173" customFormat="1" hidden="1"/>
    <row r="2187" s="173" customFormat="1" hidden="1"/>
    <row r="2188" s="173" customFormat="1" hidden="1"/>
    <row r="2189" s="173" customFormat="1" hidden="1"/>
    <row r="2190" s="173" customFormat="1" hidden="1"/>
    <row r="2191" s="173" customFormat="1" hidden="1"/>
    <row r="2192" s="173" customFormat="1" hidden="1"/>
    <row r="2193" s="173" customFormat="1" hidden="1"/>
    <row r="2194" s="173" customFormat="1" hidden="1"/>
    <row r="2195" s="173" customFormat="1" hidden="1"/>
    <row r="2196" s="173" customFormat="1" hidden="1"/>
    <row r="2197" s="173" customFormat="1" hidden="1"/>
    <row r="2198" s="173" customFormat="1" hidden="1"/>
    <row r="2199" s="173" customFormat="1" hidden="1"/>
    <row r="2200" s="173" customFormat="1" hidden="1"/>
    <row r="2201" s="173" customFormat="1" hidden="1"/>
    <row r="2202" s="173" customFormat="1" hidden="1"/>
    <row r="2203" s="173" customFormat="1" hidden="1"/>
    <row r="2204" s="173" customFormat="1" hidden="1"/>
    <row r="2205" s="173" customFormat="1" hidden="1"/>
    <row r="2206" s="173" customFormat="1" hidden="1"/>
    <row r="2207" s="173" customFormat="1" hidden="1"/>
    <row r="2208" s="173" customFormat="1" hidden="1"/>
    <row r="2209" s="173" customFormat="1" hidden="1"/>
    <row r="2210" s="173" customFormat="1" hidden="1"/>
    <row r="2211" s="173" customFormat="1" hidden="1"/>
    <row r="2212" s="173" customFormat="1" hidden="1"/>
    <row r="2213" s="173" customFormat="1" hidden="1"/>
    <row r="2214" s="173" customFormat="1" hidden="1"/>
    <row r="2215" s="173" customFormat="1" hidden="1"/>
    <row r="2216" s="173" customFormat="1" hidden="1"/>
    <row r="2217" s="173" customFormat="1" hidden="1"/>
    <row r="2218" s="173" customFormat="1" hidden="1"/>
    <row r="2219" s="173" customFormat="1" hidden="1"/>
    <row r="2220" s="173" customFormat="1" hidden="1"/>
    <row r="2221" s="173" customFormat="1" hidden="1"/>
    <row r="2222" s="173" customFormat="1" hidden="1"/>
    <row r="2223" s="173" customFormat="1" hidden="1"/>
    <row r="2224" s="173" customFormat="1" hidden="1"/>
    <row r="2225" s="173" customFormat="1" hidden="1"/>
    <row r="2226" s="173" customFormat="1" hidden="1"/>
    <row r="2227" s="173" customFormat="1" hidden="1"/>
    <row r="2228" s="173" customFormat="1" hidden="1"/>
    <row r="2229" s="173" customFormat="1" hidden="1"/>
    <row r="2230" s="173" customFormat="1" hidden="1"/>
    <row r="2231" s="173" customFormat="1" hidden="1"/>
    <row r="2232" s="173" customFormat="1" hidden="1"/>
    <row r="2233" s="173" customFormat="1" hidden="1"/>
    <row r="2234" s="173" customFormat="1" hidden="1"/>
    <row r="2235" s="173" customFormat="1" hidden="1"/>
    <row r="2236" s="173" customFormat="1" hidden="1"/>
    <row r="2237" s="173" customFormat="1" hidden="1"/>
    <row r="2238" s="173" customFormat="1" hidden="1"/>
    <row r="2239" s="173" customFormat="1" hidden="1"/>
    <row r="2240" s="173" customFormat="1" hidden="1"/>
    <row r="2241" s="173" customFormat="1" hidden="1"/>
    <row r="2242" s="173" customFormat="1" hidden="1"/>
    <row r="2243" s="173" customFormat="1" hidden="1"/>
    <row r="2244" s="173" customFormat="1" hidden="1"/>
    <row r="2245" s="173" customFormat="1" hidden="1"/>
    <row r="2246" s="173" customFormat="1" hidden="1"/>
    <row r="2247" s="173" customFormat="1" hidden="1"/>
    <row r="2248" s="173" customFormat="1" hidden="1"/>
    <row r="2249" s="173" customFormat="1" hidden="1"/>
    <row r="2250" s="173" customFormat="1" hidden="1"/>
    <row r="2251" s="173" customFormat="1" hidden="1"/>
    <row r="2252" s="173" customFormat="1" hidden="1"/>
    <row r="2253" s="173" customFormat="1" hidden="1"/>
    <row r="2254" s="173" customFormat="1" hidden="1"/>
    <row r="2255" s="173" customFormat="1" hidden="1"/>
    <row r="2256" s="173" customFormat="1" hidden="1"/>
    <row r="2257" s="173" customFormat="1" hidden="1"/>
    <row r="2258" s="173" customFormat="1" hidden="1"/>
    <row r="2259" s="173" customFormat="1" hidden="1"/>
    <row r="2260" s="173" customFormat="1" hidden="1"/>
    <row r="2261" s="173" customFormat="1" hidden="1"/>
    <row r="2262" s="173" customFormat="1" hidden="1"/>
    <row r="2263" s="173" customFormat="1" hidden="1"/>
    <row r="2264" s="173" customFormat="1" hidden="1"/>
    <row r="2265" s="173" customFormat="1" hidden="1"/>
    <row r="2266" s="173" customFormat="1" hidden="1"/>
    <row r="2267" s="173" customFormat="1" hidden="1"/>
    <row r="2268" s="173" customFormat="1" hidden="1"/>
    <row r="2269" s="173" customFormat="1" hidden="1"/>
    <row r="2270" s="173" customFormat="1" hidden="1"/>
    <row r="2271" s="173" customFormat="1" hidden="1"/>
    <row r="2272" s="173" customFormat="1" hidden="1"/>
    <row r="2273" s="173" customFormat="1" hidden="1"/>
    <row r="2274" s="173" customFormat="1" hidden="1"/>
    <row r="2275" s="173" customFormat="1" hidden="1"/>
    <row r="2276" s="173" customFormat="1" hidden="1"/>
    <row r="2277" s="173" customFormat="1" hidden="1"/>
    <row r="2278" s="173" customFormat="1" hidden="1"/>
    <row r="2279" s="173" customFormat="1" hidden="1"/>
    <row r="2280" s="173" customFormat="1" hidden="1"/>
    <row r="2281" s="173" customFormat="1" hidden="1"/>
    <row r="2282" s="173" customFormat="1" hidden="1"/>
    <row r="2283" s="173" customFormat="1" hidden="1"/>
    <row r="2284" s="173" customFormat="1" hidden="1"/>
    <row r="2285" s="173" customFormat="1" hidden="1"/>
    <row r="2286" s="173" customFormat="1" hidden="1"/>
    <row r="2287" s="173" customFormat="1" hidden="1"/>
    <row r="2288" s="173" customFormat="1" hidden="1"/>
    <row r="2289" s="173" customFormat="1" hidden="1"/>
    <row r="2290" s="173" customFormat="1" hidden="1"/>
    <row r="2291" s="173" customFormat="1" hidden="1"/>
    <row r="2292" s="173" customFormat="1" hidden="1"/>
    <row r="2293" s="173" customFormat="1" hidden="1"/>
    <row r="2294" s="173" customFormat="1" hidden="1"/>
    <row r="2295" s="173" customFormat="1" hidden="1"/>
    <row r="2296" s="173" customFormat="1" hidden="1"/>
    <row r="2297" s="173" customFormat="1" hidden="1"/>
    <row r="2298" s="173" customFormat="1" hidden="1"/>
    <row r="2299" s="173" customFormat="1" hidden="1"/>
    <row r="2300" s="173" customFormat="1" hidden="1"/>
    <row r="2301" s="173" customFormat="1" hidden="1"/>
    <row r="2302" s="173" customFormat="1" hidden="1"/>
    <row r="2303" s="173" customFormat="1" hidden="1"/>
    <row r="2304" s="173" customFormat="1" hidden="1"/>
    <row r="2305" s="173" customFormat="1" hidden="1"/>
    <row r="2306" s="173" customFormat="1" hidden="1"/>
    <row r="2307" s="173" customFormat="1" hidden="1"/>
    <row r="2308" s="173" customFormat="1" hidden="1"/>
    <row r="2309" s="173" customFormat="1" hidden="1"/>
    <row r="2310" s="173" customFormat="1" hidden="1"/>
    <row r="2311" s="173" customFormat="1" hidden="1"/>
    <row r="2312" s="173" customFormat="1" hidden="1"/>
    <row r="2313" s="173" customFormat="1" hidden="1"/>
    <row r="2314" s="173" customFormat="1" hidden="1"/>
    <row r="2315" s="173" customFormat="1" hidden="1"/>
    <row r="2316" s="173" customFormat="1" hidden="1"/>
    <row r="2317" s="173" customFormat="1" hidden="1"/>
    <row r="1048576" spans="4:4" hidden="1">
      <c r="D1048576" s="182" t="e">
        <f>INDEX('brukerregistrering-støtteark'!N5:N12,MATCH(#REF!,'brukerregistrering-støtteark'!$M$5:$M$17,0))</f>
        <v>#REF!</v>
      </c>
    </row>
  </sheetData>
  <mergeCells count="1">
    <mergeCell ref="C2:J3"/>
  </mergeCells>
  <pageMargins left="0.7" right="0.7" top="0.75" bottom="0.75" header="0.3" footer="0.3"/>
  <pageSetup paperSize="9" orientation="portrait" verticalDpi="300" r:id="rId1"/>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AAE40F-E09A-485E-851D-3E42E0FC6930}">
  <sheetPr codeName="Sheet2"/>
  <dimension ref="A1:H187"/>
  <sheetViews>
    <sheetView showGridLines="0" zoomScale="68" zoomScaleNormal="68" workbookViewId="0">
      <selection activeCell="B51" sqref="B51"/>
    </sheetView>
  </sheetViews>
  <sheetFormatPr defaultColWidth="8.7109375" defaultRowHeight="15"/>
  <cols>
    <col min="1" max="1" width="16.42578125" customWidth="1"/>
    <col min="2" max="2" width="17.42578125" customWidth="1"/>
    <col min="3" max="3" width="16.42578125" customWidth="1"/>
    <col min="4" max="7" width="16.140625" customWidth="1"/>
    <col min="8" max="28" width="18.42578125" customWidth="1"/>
    <col min="29" max="31" width="16.140625" customWidth="1"/>
    <col min="32" max="52" width="18.42578125" customWidth="1"/>
  </cols>
  <sheetData>
    <row r="1" spans="1:8" ht="10.5" customHeight="1">
      <c r="A1" s="22"/>
      <c r="C1" s="7"/>
    </row>
    <row r="2" spans="1:8" ht="10.5" customHeight="1">
      <c r="A2" s="6"/>
      <c r="B2" s="10"/>
      <c r="C2" s="10"/>
    </row>
    <row r="3" spans="1:8" ht="10.5" customHeight="1">
      <c r="A3" s="7"/>
      <c r="B3" s="7"/>
      <c r="C3" s="7"/>
    </row>
    <row r="4" spans="1:8" ht="10.5" customHeight="1">
      <c r="A4" s="9"/>
    </row>
    <row r="5" spans="1:8" ht="10.5" customHeight="1">
      <c r="A5" s="7"/>
    </row>
    <row r="6" spans="1:8" ht="10.5" customHeight="1">
      <c r="A6" s="7"/>
    </row>
    <row r="7" spans="1:8" ht="10.5" customHeight="1">
      <c r="A7" s="7"/>
    </row>
    <row r="8" spans="1:8" ht="10.5" customHeight="1">
      <c r="A8" s="7"/>
    </row>
    <row r="9" spans="1:8" ht="25.35" customHeight="1">
      <c r="A9" s="7"/>
      <c r="B9" s="7"/>
      <c r="C9" s="7"/>
    </row>
    <row r="10" spans="1:8" ht="15.75">
      <c r="A10" s="164"/>
      <c r="B10" s="165"/>
      <c r="C10" s="165"/>
      <c r="D10" s="165" t="s">
        <v>126</v>
      </c>
      <c r="E10" s="166" t="s">
        <v>99</v>
      </c>
      <c r="F10" s="166" t="s">
        <v>100</v>
      </c>
      <c r="G10" s="166" t="s">
        <v>102</v>
      </c>
      <c r="H10" s="166" t="s">
        <v>127</v>
      </c>
    </row>
    <row r="11" spans="1:8" ht="68.099999999999994" customHeight="1">
      <c r="A11" s="167" t="s">
        <v>203</v>
      </c>
      <c r="B11" s="167" t="s">
        <v>211</v>
      </c>
      <c r="C11" s="167" t="s">
        <v>106</v>
      </c>
      <c r="D11" s="167" t="s">
        <v>212</v>
      </c>
      <c r="E11" s="167" t="s">
        <v>212</v>
      </c>
      <c r="F11" s="167" t="s">
        <v>212</v>
      </c>
      <c r="G11" s="167" t="s">
        <v>212</v>
      </c>
      <c r="H11" s="167" t="s">
        <v>212</v>
      </c>
    </row>
    <row r="12" spans="1:8">
      <c r="A12" s="161">
        <f>IF('04 Brukerregistrering'!C9="","",'04 Brukerregistrering'!C9)</f>
        <v>100001</v>
      </c>
      <c r="B12" s="162">
        <f>IF('04 Brukerregistrering'!G9="","",'04 Brukerregistrering'!G9)</f>
        <v>44958</v>
      </c>
      <c r="C12" s="163" t="str">
        <f>IF('04 Brukerregistrering'!I9="","",'04 Brukerregistrering'!I9)</f>
        <v>Diabetes</v>
      </c>
      <c r="D12" s="160">
        <f>IF('04 Brukerregistrering'!$H9*'05 Målinger'!G19=0,0,'04 Brukerregistrering'!$H9*'05 Målinger'!G19)</f>
        <v>90</v>
      </c>
      <c r="E12" s="160">
        <f>IF('04 Brukerregistrering'!$H9*'05 Målinger'!$M19=0,0,'04 Brukerregistrering'!$H9*'05 Målinger'!$M19)</f>
        <v>270</v>
      </c>
      <c r="F12" s="160">
        <f>IF('04 Brukerregistrering'!$H9*'05 Målinger'!$X19=0,0,'04 Brukerregistrering'!$H9*'05 Målinger'!$X19)</f>
        <v>0</v>
      </c>
      <c r="G12" s="160">
        <f>IF('04 Brukerregistrering'!$H9*'05 Målinger'!$AI19=0,0,'04 Brukerregistrering'!$H9*'05 Målinger'!$AI19)</f>
        <v>0</v>
      </c>
      <c r="H12" s="160">
        <f>IF('04 Brukerregistrering'!$H9*'05 Målinger'!$AT19=0,0,'04 Brukerregistrering'!$H9*'05 Målinger'!$AT19)</f>
        <v>0</v>
      </c>
    </row>
    <row r="13" spans="1:8">
      <c r="A13" s="161">
        <f>IF('04 Brukerregistrering'!C10="","",'04 Brukerregistrering'!C10)</f>
        <v>100002</v>
      </c>
      <c r="B13" s="162">
        <f>IF('04 Brukerregistrering'!G10="","",'04 Brukerregistrering'!G10)</f>
        <v>45484</v>
      </c>
      <c r="C13" s="163" t="str">
        <f>IF('04 Brukerregistrering'!I10="","",'04 Brukerregistrering'!I10)</f>
        <v>Annet</v>
      </c>
      <c r="D13" s="160">
        <f>IF('04 Brukerregistrering'!$H10*'05 Målinger'!G20=0,0,'04 Brukerregistrering'!$H10*'05 Målinger'!G20)</f>
        <v>100</v>
      </c>
      <c r="E13" s="160">
        <f>IF('04 Brukerregistrering'!$H10*'05 Målinger'!$M20=0,0,'04 Brukerregistrering'!$H10*'05 Målinger'!$M20)</f>
        <v>20</v>
      </c>
      <c r="F13" s="160">
        <f>IF('04 Brukerregistrering'!$H10*'05 Målinger'!$X20=0,0,'04 Brukerregistrering'!$H10*'05 Målinger'!$X20)</f>
        <v>0</v>
      </c>
      <c r="G13" s="160">
        <f>IF('04 Brukerregistrering'!$H10*'05 Målinger'!$AI20=0,0,'04 Brukerregistrering'!$H10*'05 Målinger'!$AI20)</f>
        <v>0</v>
      </c>
      <c r="H13" s="160">
        <f>IF('04 Brukerregistrering'!$H10*'05 Målinger'!$AT20=0,0,'04 Brukerregistrering'!$H10*'05 Målinger'!$AT20)</f>
        <v>0</v>
      </c>
    </row>
    <row r="14" spans="1:8">
      <c r="A14" s="161">
        <f>IF('04 Brukerregistrering'!C11="","",'04 Brukerregistrering'!C11)</f>
        <v>100003</v>
      </c>
      <c r="B14" s="162">
        <f>IF('04 Brukerregistrering'!G11="","",'04 Brukerregistrering'!G11)</f>
        <v>45476</v>
      </c>
      <c r="C14" s="163" t="str">
        <f>IF('04 Brukerregistrering'!I11="","",'04 Brukerregistrering'!I11)</f>
        <v>Annet</v>
      </c>
      <c r="D14" s="160">
        <f>IF('04 Brukerregistrering'!$H11*'05 Målinger'!G21=0,0,'04 Brukerregistrering'!$H11*'05 Målinger'!G21)</f>
        <v>40</v>
      </c>
      <c r="E14" s="160">
        <f>IF('04 Brukerregistrering'!$H11*'05 Målinger'!$M21=0,0,'04 Brukerregistrering'!$H11*'05 Målinger'!$M21)</f>
        <v>40</v>
      </c>
      <c r="F14" s="160">
        <f>IF('04 Brukerregistrering'!$H11*'05 Målinger'!$X21=0,0,'04 Brukerregistrering'!$H11*'05 Målinger'!$X21)</f>
        <v>0</v>
      </c>
      <c r="G14" s="160">
        <f>IF('04 Brukerregistrering'!$H11*'05 Målinger'!$AI21=0,0,'04 Brukerregistrering'!$H11*'05 Målinger'!$AI21)</f>
        <v>0</v>
      </c>
      <c r="H14" s="160">
        <f>IF('04 Brukerregistrering'!$H11*'05 Målinger'!$AT21=0,0,'04 Brukerregistrering'!$H11*'05 Målinger'!$AT21)</f>
        <v>0</v>
      </c>
    </row>
    <row r="15" spans="1:8">
      <c r="A15" s="161">
        <f>IF('04 Brukerregistrering'!C12="","",'04 Brukerregistrering'!C12)</f>
        <v>100004</v>
      </c>
      <c r="B15" s="162">
        <f>IF('04 Brukerregistrering'!G12="","",'04 Brukerregistrering'!G12)</f>
        <v>45505</v>
      </c>
      <c r="C15" s="163" t="str">
        <f>IF('04 Brukerregistrering'!I12="","",'04 Brukerregistrering'!I12)</f>
        <v>KOLS</v>
      </c>
      <c r="D15" s="160">
        <f>IF('04 Brukerregistrering'!$H12*'05 Målinger'!G22=0,0,'04 Brukerregistrering'!$H12*'05 Målinger'!G22)</f>
        <v>0</v>
      </c>
      <c r="E15" s="160">
        <f>IF('04 Brukerregistrering'!$H12*'05 Målinger'!$M22=0,0,'04 Brukerregistrering'!$H12*'05 Målinger'!$M22)</f>
        <v>0</v>
      </c>
      <c r="F15" s="160">
        <f>IF('04 Brukerregistrering'!$H12*'05 Målinger'!$X22=0,0,'04 Brukerregistrering'!$H12*'05 Målinger'!$X22)</f>
        <v>0</v>
      </c>
      <c r="G15" s="160">
        <f>IF('04 Brukerregistrering'!$H12*'05 Målinger'!$AI22=0,0,'04 Brukerregistrering'!$H12*'05 Målinger'!$AI22)</f>
        <v>0</v>
      </c>
      <c r="H15" s="160">
        <f>IF('04 Brukerregistrering'!$H12*'05 Målinger'!$AT22=0,0,'04 Brukerregistrering'!$H12*'05 Målinger'!$AT22)</f>
        <v>0</v>
      </c>
    </row>
    <row r="16" spans="1:8">
      <c r="A16" s="161">
        <f>IF('04 Brukerregistrering'!C13="","",'04 Brukerregistrering'!C13)</f>
        <v>100005</v>
      </c>
      <c r="B16" s="162">
        <f>IF('04 Brukerregistrering'!G13="","",'04 Brukerregistrering'!G13)</f>
        <v>45551</v>
      </c>
      <c r="C16" s="163" t="str">
        <f>IF('04 Brukerregistrering'!I13="","",'04 Brukerregistrering'!I13)</f>
        <v>KOLS</v>
      </c>
      <c r="D16" s="160">
        <f>IF('04 Brukerregistrering'!$H13*'05 Målinger'!G23=0,0,'04 Brukerregistrering'!$H13*'05 Målinger'!G23)</f>
        <v>0</v>
      </c>
      <c r="E16" s="160">
        <f>IF('04 Brukerregistrering'!$H13*'05 Målinger'!$M23=0,0,'04 Brukerregistrering'!$H13*'05 Målinger'!$M23)</f>
        <v>0</v>
      </c>
      <c r="F16" s="160">
        <f>IF('04 Brukerregistrering'!$H13*'05 Målinger'!$X23=0,0,'04 Brukerregistrering'!$H13*'05 Målinger'!$X23)</f>
        <v>0</v>
      </c>
      <c r="G16" s="160">
        <f>IF('04 Brukerregistrering'!$H13*'05 Målinger'!$AI23=0,0,'04 Brukerregistrering'!$H13*'05 Målinger'!$AI23)</f>
        <v>0</v>
      </c>
      <c r="H16" s="160">
        <f>IF('04 Brukerregistrering'!$H13*'05 Målinger'!$AT23=0,0,'04 Brukerregistrering'!$H13*'05 Målinger'!$AT23)</f>
        <v>0</v>
      </c>
    </row>
    <row r="17" spans="1:8">
      <c r="A17" s="161">
        <f>IF('04 Brukerregistrering'!C14="","",'04 Brukerregistrering'!C14)</f>
        <v>100006</v>
      </c>
      <c r="B17" s="162">
        <f>IF('04 Brukerregistrering'!G14="","",'04 Brukerregistrering'!G14)</f>
        <v>45544</v>
      </c>
      <c r="C17" s="163" t="str">
        <f>IF('04 Brukerregistrering'!I14="","",'04 Brukerregistrering'!I14)</f>
        <v>KOLS</v>
      </c>
      <c r="D17" s="160">
        <f>IF('04 Brukerregistrering'!$H14*'05 Målinger'!G24=0,0,'04 Brukerregistrering'!$H14*'05 Målinger'!G24)</f>
        <v>30</v>
      </c>
      <c r="E17" s="160">
        <f>IF('04 Brukerregistrering'!$H14*'05 Målinger'!$M24=0,0,'04 Brukerregistrering'!$H14*'05 Målinger'!$M24)</f>
        <v>0</v>
      </c>
      <c r="F17" s="160">
        <f>IF('04 Brukerregistrering'!$H14*'05 Målinger'!$X24=0,0,'04 Brukerregistrering'!$H14*'05 Målinger'!$X24)</f>
        <v>0</v>
      </c>
      <c r="G17" s="160">
        <f>IF('04 Brukerregistrering'!$H14*'05 Målinger'!$AI24=0,0,'04 Brukerregistrering'!$H14*'05 Målinger'!$AI24)</f>
        <v>0</v>
      </c>
      <c r="H17" s="160">
        <f>IF('04 Brukerregistrering'!$H14*'05 Målinger'!$AT24=0,0,'04 Brukerregistrering'!$H14*'05 Målinger'!$AT24)</f>
        <v>0</v>
      </c>
    </row>
    <row r="18" spans="1:8">
      <c r="A18" s="161">
        <f>IF('04 Brukerregistrering'!C15="","",'04 Brukerregistrering'!C15)</f>
        <v>100007</v>
      </c>
      <c r="B18" s="162">
        <f>IF('04 Brukerregistrering'!G15="","",'04 Brukerregistrering'!G15)</f>
        <v>45164</v>
      </c>
      <c r="C18" s="163" t="str">
        <f>IF('04 Brukerregistrering'!I15="","",'04 Brukerregistrering'!I15)</f>
        <v>KOLS</v>
      </c>
      <c r="D18" s="160">
        <f>IF('04 Brukerregistrering'!$H15*'05 Målinger'!G25=0,0,'04 Brukerregistrering'!$H15*'05 Målinger'!G25)</f>
        <v>60</v>
      </c>
      <c r="E18" s="160">
        <f>IF('04 Brukerregistrering'!$H15*'05 Målinger'!$M25=0,0,'04 Brukerregistrering'!$H15*'05 Målinger'!$M25)</f>
        <v>0</v>
      </c>
      <c r="F18" s="160">
        <f>IF('04 Brukerregistrering'!$H15*'05 Målinger'!$X25=0,0,'04 Brukerregistrering'!$H15*'05 Målinger'!$X25)</f>
        <v>0</v>
      </c>
      <c r="G18" s="160">
        <f>IF('04 Brukerregistrering'!$H15*'05 Målinger'!$AI25=0,0,'04 Brukerregistrering'!$H15*'05 Målinger'!$AI25)</f>
        <v>0</v>
      </c>
      <c r="H18" s="160">
        <f>IF('04 Brukerregistrering'!$H15*'05 Målinger'!$AT25=0,0,'04 Brukerregistrering'!$H15*'05 Målinger'!$AT25)</f>
        <v>0</v>
      </c>
    </row>
    <row r="19" spans="1:8">
      <c r="A19" s="161">
        <f>IF('04 Brukerregistrering'!C16="","",'04 Brukerregistrering'!C16)</f>
        <v>100008</v>
      </c>
      <c r="B19" s="162">
        <f>IF('04 Brukerregistrering'!G16="","",'04 Brukerregistrering'!G16)</f>
        <v>44513</v>
      </c>
      <c r="C19" s="163" t="str">
        <f>IF('04 Brukerregistrering'!I16="","",'04 Brukerregistrering'!I16)</f>
        <v>KOLS</v>
      </c>
      <c r="D19" s="160">
        <f>IF('04 Brukerregistrering'!$H16*'05 Målinger'!G26=0,0,'04 Brukerregistrering'!$H16*'05 Målinger'!G26)</f>
        <v>210</v>
      </c>
      <c r="E19" s="160">
        <f>IF('04 Brukerregistrering'!$H16*'05 Målinger'!$M26=0,0,'04 Brukerregistrering'!$H16*'05 Målinger'!$M26)</f>
        <v>140</v>
      </c>
      <c r="F19" s="160">
        <f>IF('04 Brukerregistrering'!$H16*'05 Målinger'!$X26=0,0,'04 Brukerregistrering'!$H16*'05 Målinger'!$X26)</f>
        <v>0</v>
      </c>
      <c r="G19" s="160">
        <f>IF('04 Brukerregistrering'!$H16*'05 Målinger'!$AI26=0,0,'04 Brukerregistrering'!$H16*'05 Målinger'!$AI26)</f>
        <v>0</v>
      </c>
      <c r="H19" s="160">
        <f>IF('04 Brukerregistrering'!$H16*'05 Målinger'!$AT26=0,0,'04 Brukerregistrering'!$H16*'05 Målinger'!$AT26)</f>
        <v>0</v>
      </c>
    </row>
    <row r="20" spans="1:8">
      <c r="A20" s="161">
        <f>IF('04 Brukerregistrering'!C17="","",'04 Brukerregistrering'!C17)</f>
        <v>100009</v>
      </c>
      <c r="B20" s="162">
        <f>IF('04 Brukerregistrering'!G17="","",'04 Brukerregistrering'!G17)</f>
        <v>44630</v>
      </c>
      <c r="C20" s="163" t="str">
        <f>IF('04 Brukerregistrering'!I17="","",'04 Brukerregistrering'!I17)</f>
        <v>Diabetes</v>
      </c>
      <c r="D20" s="160">
        <f>IF('04 Brukerregistrering'!$H17*'05 Målinger'!G27=0,0,'04 Brukerregistrering'!$H17*'05 Målinger'!G27)</f>
        <v>120</v>
      </c>
      <c r="E20" s="160">
        <f>IF('04 Brukerregistrering'!$H17*'05 Målinger'!$M27=0,0,'04 Brukerregistrering'!$H17*'05 Målinger'!$M27)</f>
        <v>120</v>
      </c>
      <c r="F20" s="160">
        <f>IF('04 Brukerregistrering'!$H17*'05 Målinger'!$X27=0,0,'04 Brukerregistrering'!$H17*'05 Målinger'!$X27)</f>
        <v>0</v>
      </c>
      <c r="G20" s="160">
        <f>IF('04 Brukerregistrering'!$H17*'05 Målinger'!$AI27=0,0,'04 Brukerregistrering'!$H17*'05 Målinger'!$AI27)</f>
        <v>0</v>
      </c>
      <c r="H20" s="160">
        <f>IF('04 Brukerregistrering'!$H17*'05 Målinger'!$AT27=0,0,'04 Brukerregistrering'!$H17*'05 Målinger'!$AT27)</f>
        <v>0</v>
      </c>
    </row>
    <row r="21" spans="1:8">
      <c r="A21" s="161">
        <f>IF('04 Brukerregistrering'!C18="","",'04 Brukerregistrering'!C18)</f>
        <v>100010</v>
      </c>
      <c r="B21" s="162">
        <f>IF('04 Brukerregistrering'!G18="","",'04 Brukerregistrering'!G18)</f>
        <v>44658</v>
      </c>
      <c r="C21" s="163" t="str">
        <f>IF('04 Brukerregistrering'!I18="","",'04 Brukerregistrering'!I18)</f>
        <v>Hjertesvikt</v>
      </c>
      <c r="D21" s="160">
        <f>IF('04 Brukerregistrering'!$H18*'05 Målinger'!G28=0,0,'04 Brukerregistrering'!$H18*'05 Målinger'!G28)</f>
        <v>20</v>
      </c>
      <c r="E21" s="160">
        <f>IF('04 Brukerregistrering'!$H18*'05 Målinger'!$M28=0,0,'04 Brukerregistrering'!$H18*'05 Målinger'!$M28)</f>
        <v>30</v>
      </c>
      <c r="F21" s="160">
        <f>IF('04 Brukerregistrering'!$H18*'05 Målinger'!$X28=0,0,'04 Brukerregistrering'!$H18*'05 Målinger'!$X28)</f>
        <v>0</v>
      </c>
      <c r="G21" s="160">
        <f>IF('04 Brukerregistrering'!$H18*'05 Målinger'!$AI28=0,0,'04 Brukerregistrering'!$H18*'05 Målinger'!$AI28)</f>
        <v>0</v>
      </c>
      <c r="H21" s="160">
        <f>IF('04 Brukerregistrering'!$H18*'05 Målinger'!$AT28=0,0,'04 Brukerregistrering'!$H18*'05 Målinger'!$AT28)</f>
        <v>0</v>
      </c>
    </row>
    <row r="22" spans="1:8">
      <c r="A22" s="161">
        <f>IF('04 Brukerregistrering'!C19="","",'04 Brukerregistrering'!C19)</f>
        <v>100011</v>
      </c>
      <c r="B22" s="162">
        <f>IF('04 Brukerregistrering'!G19="","",'04 Brukerregistrering'!G19)</f>
        <v>44680</v>
      </c>
      <c r="C22" s="163" t="str">
        <f>IF('04 Brukerregistrering'!I19="","",'04 Brukerregistrering'!I19)</f>
        <v>KOLS</v>
      </c>
      <c r="D22" s="160">
        <f>IF('04 Brukerregistrering'!$H19*'05 Målinger'!G29=0,0,'04 Brukerregistrering'!$H19*'05 Målinger'!G29)</f>
        <v>50</v>
      </c>
      <c r="E22" s="160">
        <f>IF('04 Brukerregistrering'!$H19*'05 Målinger'!$M29=0,0,'04 Brukerregistrering'!$H19*'05 Målinger'!$M29)</f>
        <v>30</v>
      </c>
      <c r="F22" s="160">
        <f>IF('04 Brukerregistrering'!$H19*'05 Målinger'!$X29=0,0,'04 Brukerregistrering'!$H19*'05 Målinger'!$X29)</f>
        <v>0</v>
      </c>
      <c r="G22" s="160">
        <f>IF('04 Brukerregistrering'!$H19*'05 Målinger'!$AI29=0,0,'04 Brukerregistrering'!$H19*'05 Målinger'!$AI29)</f>
        <v>0</v>
      </c>
      <c r="H22" s="160">
        <f>IF('04 Brukerregistrering'!$H19*'05 Målinger'!$AT29=0,0,'04 Brukerregistrering'!$H19*'05 Målinger'!$AT29)</f>
        <v>0</v>
      </c>
    </row>
    <row r="23" spans="1:8">
      <c r="A23" s="161">
        <f>IF('04 Brukerregistrering'!C20="","",'04 Brukerregistrering'!C20)</f>
        <v>100012</v>
      </c>
      <c r="B23" s="162">
        <f>IF('04 Brukerregistrering'!G20="","",'04 Brukerregistrering'!G20)</f>
        <v>44683</v>
      </c>
      <c r="C23" s="163" t="str">
        <f>IF('04 Brukerregistrering'!I20="","",'04 Brukerregistrering'!I20)</f>
        <v>Ernæring</v>
      </c>
      <c r="D23" s="160">
        <f>IF('04 Brukerregistrering'!$H20*'05 Målinger'!G30=0,0,'04 Brukerregistrering'!$H20*'05 Målinger'!G30)</f>
        <v>120</v>
      </c>
      <c r="E23" s="160">
        <f>IF('04 Brukerregistrering'!$H20*'05 Målinger'!$M30=0,0,'04 Brukerregistrering'!$H20*'05 Målinger'!$M30)</f>
        <v>80</v>
      </c>
      <c r="F23" s="160">
        <f>IF('04 Brukerregistrering'!$H20*'05 Målinger'!$X30=0,0,'04 Brukerregistrering'!$H20*'05 Målinger'!$X30)</f>
        <v>0</v>
      </c>
      <c r="G23" s="160">
        <f>IF('04 Brukerregistrering'!$H20*'05 Målinger'!$AI30=0,0,'04 Brukerregistrering'!$H20*'05 Målinger'!$AI30)</f>
        <v>0</v>
      </c>
      <c r="H23" s="160">
        <f>IF('04 Brukerregistrering'!$H20*'05 Målinger'!$AT30=0,0,'04 Brukerregistrering'!$H20*'05 Målinger'!$AT30)</f>
        <v>0</v>
      </c>
    </row>
    <row r="24" spans="1:8">
      <c r="A24" s="161" t="str">
        <f>IF('04 Brukerregistrering'!C21="","",'04 Brukerregistrering'!C21)</f>
        <v/>
      </c>
      <c r="B24" s="162" t="str">
        <f>IF('04 Brukerregistrering'!G21="","",'04 Brukerregistrering'!G21)</f>
        <v/>
      </c>
      <c r="C24" s="163" t="str">
        <f>IF('04 Brukerregistrering'!I21="","",'04 Brukerregistrering'!I21)</f>
        <v/>
      </c>
      <c r="D24" s="160">
        <f>IF('04 Brukerregistrering'!$H21*'05 Målinger'!G31=0,0,'04 Brukerregistrering'!$H21*'05 Målinger'!G31)</f>
        <v>0</v>
      </c>
      <c r="E24" s="160">
        <f>IF('04 Brukerregistrering'!$H21*'05 Målinger'!$M31=0,0,'04 Brukerregistrering'!$H21*'05 Målinger'!$M31)</f>
        <v>0</v>
      </c>
      <c r="F24" s="160">
        <f>IF('04 Brukerregistrering'!$H21*'05 Målinger'!$X31=0,0,'04 Brukerregistrering'!$H21*'05 Målinger'!$X31)</f>
        <v>0</v>
      </c>
      <c r="G24" s="160">
        <f>IF('04 Brukerregistrering'!$H21*'05 Målinger'!$AI31=0,0,'04 Brukerregistrering'!$H21*'05 Målinger'!$AI31)</f>
        <v>0</v>
      </c>
      <c r="H24" s="160">
        <f>IF('04 Brukerregistrering'!$H21*'05 Målinger'!$AT31=0,0,'04 Brukerregistrering'!$H21*'05 Målinger'!$AT31)</f>
        <v>0</v>
      </c>
    </row>
    <row r="25" spans="1:8">
      <c r="A25" s="161" t="str">
        <f>IF('04 Brukerregistrering'!C22="","",'04 Brukerregistrering'!C22)</f>
        <v/>
      </c>
      <c r="B25" s="162" t="str">
        <f>IF('04 Brukerregistrering'!G22="","",'04 Brukerregistrering'!G22)</f>
        <v/>
      </c>
      <c r="C25" s="163" t="str">
        <f>IF('04 Brukerregistrering'!I22="","",'04 Brukerregistrering'!I22)</f>
        <v/>
      </c>
      <c r="D25" s="160">
        <f>IF('04 Brukerregistrering'!$H22*'05 Målinger'!G32=0,0,'04 Brukerregistrering'!$H22*'05 Målinger'!G32)</f>
        <v>0</v>
      </c>
      <c r="E25" s="160">
        <f>IF('04 Brukerregistrering'!$H22*'05 Målinger'!$M32=0,0,'04 Brukerregistrering'!$H22*'05 Målinger'!$M32)</f>
        <v>0</v>
      </c>
      <c r="F25" s="160">
        <f>IF('04 Brukerregistrering'!$H22*'05 Målinger'!$X32=0,0,'04 Brukerregistrering'!$H22*'05 Målinger'!$X32)</f>
        <v>0</v>
      </c>
      <c r="G25" s="160">
        <f>IF('04 Brukerregistrering'!$H22*'05 Målinger'!$AI32=0,0,'04 Brukerregistrering'!$H22*'05 Målinger'!$AI32)</f>
        <v>0</v>
      </c>
      <c r="H25" s="160">
        <f>IF('04 Brukerregistrering'!$H22*'05 Målinger'!$AT32=0,0,'04 Brukerregistrering'!$H22*'05 Målinger'!$AT32)</f>
        <v>0</v>
      </c>
    </row>
    <row r="26" spans="1:8">
      <c r="A26" s="161" t="str">
        <f>IF('04 Brukerregistrering'!C23="","",'04 Brukerregistrering'!C23)</f>
        <v/>
      </c>
      <c r="B26" s="162" t="str">
        <f>IF('04 Brukerregistrering'!G23="","",'04 Brukerregistrering'!G23)</f>
        <v/>
      </c>
      <c r="C26" s="163" t="str">
        <f>IF('04 Brukerregistrering'!I23="","",'04 Brukerregistrering'!I23)</f>
        <v/>
      </c>
      <c r="D26" s="160">
        <f>IF('04 Brukerregistrering'!$H23*'05 Målinger'!G33=0,0,'04 Brukerregistrering'!$H23*'05 Målinger'!G33)</f>
        <v>0</v>
      </c>
      <c r="E26" s="160">
        <f>IF('04 Brukerregistrering'!$H23*'05 Målinger'!$M33=0,0,'04 Brukerregistrering'!$H23*'05 Målinger'!$M33)</f>
        <v>0</v>
      </c>
      <c r="F26" s="160">
        <f>IF('04 Brukerregistrering'!$H23*'05 Målinger'!$X33=0,0,'04 Brukerregistrering'!$H23*'05 Målinger'!$X33)</f>
        <v>0</v>
      </c>
      <c r="G26" s="160">
        <f>IF('04 Brukerregistrering'!$H23*'05 Målinger'!$AI33=0,0,'04 Brukerregistrering'!$H23*'05 Målinger'!$AI33)</f>
        <v>0</v>
      </c>
      <c r="H26" s="160">
        <f>IF('04 Brukerregistrering'!$H23*'05 Målinger'!$AT33=0,0,'04 Brukerregistrering'!$H23*'05 Målinger'!$AT33)</f>
        <v>0</v>
      </c>
    </row>
    <row r="27" spans="1:8">
      <c r="A27" s="161" t="str">
        <f>IF('04 Brukerregistrering'!C24="","",'04 Brukerregistrering'!C24)</f>
        <v/>
      </c>
      <c r="B27" s="162" t="str">
        <f>IF('04 Brukerregistrering'!G24="","",'04 Brukerregistrering'!G24)</f>
        <v/>
      </c>
      <c r="C27" s="163" t="str">
        <f>IF('04 Brukerregistrering'!I24="","",'04 Brukerregistrering'!I24)</f>
        <v/>
      </c>
      <c r="D27" s="160">
        <f>IF('04 Brukerregistrering'!$H24*'05 Målinger'!G34=0,0,'04 Brukerregistrering'!$H24*'05 Målinger'!G34)</f>
        <v>0</v>
      </c>
      <c r="E27" s="160">
        <f>IF('04 Brukerregistrering'!$H24*'05 Målinger'!$M34=0,0,'04 Brukerregistrering'!$H24*'05 Målinger'!$M34)</f>
        <v>0</v>
      </c>
      <c r="F27" s="160">
        <f>IF('04 Brukerregistrering'!$H24*'05 Målinger'!$X34=0,0,'04 Brukerregistrering'!$H24*'05 Målinger'!$X34)</f>
        <v>0</v>
      </c>
      <c r="G27" s="160">
        <f>IF('04 Brukerregistrering'!$H24*'05 Målinger'!$AI34=0,0,'04 Brukerregistrering'!$H24*'05 Målinger'!$AI34)</f>
        <v>0</v>
      </c>
      <c r="H27" s="160">
        <f>IF('04 Brukerregistrering'!$H24*'05 Målinger'!$AT34=0,0,'04 Brukerregistrering'!$H24*'05 Målinger'!$AT34)</f>
        <v>0</v>
      </c>
    </row>
    <row r="28" spans="1:8">
      <c r="A28" s="161" t="str">
        <f>IF('04 Brukerregistrering'!C25="","",'04 Brukerregistrering'!C25)</f>
        <v/>
      </c>
      <c r="B28" s="162" t="str">
        <f>IF('04 Brukerregistrering'!G25="","",'04 Brukerregistrering'!G25)</f>
        <v/>
      </c>
      <c r="C28" s="163" t="str">
        <f>IF('04 Brukerregistrering'!I25="","",'04 Brukerregistrering'!I25)</f>
        <v/>
      </c>
      <c r="D28" s="160">
        <f>IF('04 Brukerregistrering'!$H25*'05 Målinger'!G35=0,0,'04 Brukerregistrering'!$H25*'05 Målinger'!G35)</f>
        <v>0</v>
      </c>
      <c r="E28" s="160">
        <f>IF('04 Brukerregistrering'!$H25*'05 Målinger'!$M35=0,0,'04 Brukerregistrering'!$H25*'05 Målinger'!$M35)</f>
        <v>0</v>
      </c>
      <c r="F28" s="160">
        <f>IF('04 Brukerregistrering'!$H25*'05 Målinger'!$X35=0,0,'04 Brukerregistrering'!$H25*'05 Målinger'!$X35)</f>
        <v>0</v>
      </c>
      <c r="G28" s="160">
        <f>IF('04 Brukerregistrering'!$H25*'05 Målinger'!$AI35=0,0,'04 Brukerregistrering'!$H25*'05 Målinger'!$AI35)</f>
        <v>0</v>
      </c>
      <c r="H28" s="160">
        <f>IF('04 Brukerregistrering'!$H25*'05 Målinger'!$AT35=0,0,'04 Brukerregistrering'!$H25*'05 Målinger'!$AT35)</f>
        <v>0</v>
      </c>
    </row>
    <row r="29" spans="1:8">
      <c r="A29" s="161" t="str">
        <f>IF('04 Brukerregistrering'!C26="","",'04 Brukerregistrering'!C26)</f>
        <v/>
      </c>
      <c r="B29" s="162" t="str">
        <f>IF('04 Brukerregistrering'!G26="","",'04 Brukerregistrering'!G26)</f>
        <v/>
      </c>
      <c r="C29" s="163" t="str">
        <f>IF('04 Brukerregistrering'!I26="","",'04 Brukerregistrering'!I26)</f>
        <v/>
      </c>
      <c r="D29" s="160">
        <f>IF('04 Brukerregistrering'!$H26*'05 Målinger'!G36=0,0,'04 Brukerregistrering'!$H26*'05 Målinger'!G36)</f>
        <v>0</v>
      </c>
      <c r="E29" s="160">
        <f>IF('04 Brukerregistrering'!$H26*'05 Målinger'!$M36=0,0,'04 Brukerregistrering'!$H26*'05 Målinger'!$M36)</f>
        <v>0</v>
      </c>
      <c r="F29" s="160">
        <f>IF('04 Brukerregistrering'!$H26*'05 Målinger'!$X36=0,0,'04 Brukerregistrering'!$H26*'05 Målinger'!$X36)</f>
        <v>0</v>
      </c>
      <c r="G29" s="160">
        <f>IF('04 Brukerregistrering'!$H26*'05 Målinger'!$AI36=0,0,'04 Brukerregistrering'!$H26*'05 Målinger'!$AI36)</f>
        <v>0</v>
      </c>
      <c r="H29" s="160">
        <f>IF('04 Brukerregistrering'!$H26*'05 Målinger'!$AT36=0,0,'04 Brukerregistrering'!$H26*'05 Målinger'!$AT36)</f>
        <v>0</v>
      </c>
    </row>
    <row r="30" spans="1:8">
      <c r="A30" s="161" t="str">
        <f>IF('04 Brukerregistrering'!C27="","",'04 Brukerregistrering'!C27)</f>
        <v/>
      </c>
      <c r="B30" s="162" t="str">
        <f>IF('04 Brukerregistrering'!G27="","",'04 Brukerregistrering'!G27)</f>
        <v/>
      </c>
      <c r="C30" s="163" t="str">
        <f>IF('04 Brukerregistrering'!I27="","",'04 Brukerregistrering'!I27)</f>
        <v/>
      </c>
      <c r="D30" s="160">
        <f>IF('04 Brukerregistrering'!$H27*'05 Målinger'!G37=0,0,'04 Brukerregistrering'!$H27*'05 Målinger'!G37)</f>
        <v>0</v>
      </c>
      <c r="E30" s="160">
        <f>IF('04 Brukerregistrering'!$H27*'05 Målinger'!$M37=0,0,'04 Brukerregistrering'!$H27*'05 Målinger'!$M37)</f>
        <v>0</v>
      </c>
      <c r="F30" s="160">
        <f>IF('04 Brukerregistrering'!$H27*'05 Målinger'!$X37=0,0,'04 Brukerregistrering'!$H27*'05 Målinger'!$X37)</f>
        <v>0</v>
      </c>
      <c r="G30" s="160">
        <f>IF('04 Brukerregistrering'!$H27*'05 Målinger'!$AI37=0,0,'04 Brukerregistrering'!$H27*'05 Målinger'!$AI37)</f>
        <v>0</v>
      </c>
      <c r="H30" s="160">
        <f>IF('04 Brukerregistrering'!$H27*'05 Målinger'!$AT37=0,0,'04 Brukerregistrering'!$H27*'05 Målinger'!$AT37)</f>
        <v>0</v>
      </c>
    </row>
    <row r="31" spans="1:8">
      <c r="A31" s="161" t="str">
        <f>IF('04 Brukerregistrering'!C28="","",'04 Brukerregistrering'!C28)</f>
        <v/>
      </c>
      <c r="B31" s="162" t="str">
        <f>IF('04 Brukerregistrering'!G28="","",'04 Brukerregistrering'!G28)</f>
        <v/>
      </c>
      <c r="C31" s="163" t="str">
        <f>IF('04 Brukerregistrering'!I28="","",'04 Brukerregistrering'!I28)</f>
        <v/>
      </c>
      <c r="D31" s="160">
        <f>IF('04 Brukerregistrering'!$H28*'05 Målinger'!G38=0,0,'04 Brukerregistrering'!$H28*'05 Målinger'!G38)</f>
        <v>0</v>
      </c>
      <c r="E31" s="160">
        <f>IF('04 Brukerregistrering'!$H28*'05 Målinger'!$M38=0,0,'04 Brukerregistrering'!$H28*'05 Målinger'!$M38)</f>
        <v>0</v>
      </c>
      <c r="F31" s="160">
        <f>IF('04 Brukerregistrering'!$H28*'05 Målinger'!$X38=0,0,'04 Brukerregistrering'!$H28*'05 Målinger'!$X38)</f>
        <v>0</v>
      </c>
      <c r="G31" s="160">
        <f>IF('04 Brukerregistrering'!$H28*'05 Målinger'!$AI38=0,0,'04 Brukerregistrering'!$H28*'05 Målinger'!$AI38)</f>
        <v>0</v>
      </c>
      <c r="H31" s="160">
        <f>IF('04 Brukerregistrering'!$H28*'05 Målinger'!$AT38=0,0,'04 Brukerregistrering'!$H28*'05 Målinger'!$AT38)</f>
        <v>0</v>
      </c>
    </row>
    <row r="32" spans="1:8">
      <c r="A32" s="161" t="str">
        <f>IF('04 Brukerregistrering'!C29="","",'04 Brukerregistrering'!C29)</f>
        <v/>
      </c>
      <c r="B32" s="162" t="str">
        <f>IF('04 Brukerregistrering'!G29="","",'04 Brukerregistrering'!G29)</f>
        <v/>
      </c>
      <c r="C32" s="163" t="str">
        <f>IF('04 Brukerregistrering'!I29="","",'04 Brukerregistrering'!I29)</f>
        <v/>
      </c>
      <c r="D32" s="160">
        <f>IF('04 Brukerregistrering'!$H29*'05 Målinger'!G39=0,0,'04 Brukerregistrering'!$H29*'05 Målinger'!G39)</f>
        <v>0</v>
      </c>
      <c r="E32" s="160">
        <f>IF('04 Brukerregistrering'!$H29*'05 Målinger'!$M39=0,0,'04 Brukerregistrering'!$H29*'05 Målinger'!$M39)</f>
        <v>0</v>
      </c>
      <c r="F32" s="160">
        <f>IF('04 Brukerregistrering'!$H29*'05 Målinger'!$X39=0,0,'04 Brukerregistrering'!$H29*'05 Målinger'!$X39)</f>
        <v>0</v>
      </c>
      <c r="G32" s="160">
        <f>IF('04 Brukerregistrering'!$H29*'05 Målinger'!$AI39=0,0,'04 Brukerregistrering'!$H29*'05 Målinger'!$AI39)</f>
        <v>0</v>
      </c>
      <c r="H32" s="160">
        <f>IF('04 Brukerregistrering'!$H29*'05 Målinger'!$AT39=0,0,'04 Brukerregistrering'!$H29*'05 Målinger'!$AT39)</f>
        <v>0</v>
      </c>
    </row>
    <row r="33" spans="1:8">
      <c r="A33" s="161" t="str">
        <f>IF('04 Brukerregistrering'!C30="","",'04 Brukerregistrering'!C30)</f>
        <v/>
      </c>
      <c r="B33" s="162" t="str">
        <f>IF('04 Brukerregistrering'!G30="","",'04 Brukerregistrering'!G30)</f>
        <v/>
      </c>
      <c r="C33" s="163" t="str">
        <f>IF('04 Brukerregistrering'!I30="","",'04 Brukerregistrering'!I30)</f>
        <v/>
      </c>
      <c r="D33" s="160">
        <f>IF('04 Brukerregistrering'!$H30*'05 Målinger'!G40=0,0,'04 Brukerregistrering'!$H30*'05 Målinger'!G40)</f>
        <v>0</v>
      </c>
      <c r="E33" s="160">
        <f>IF('04 Brukerregistrering'!$H30*'05 Målinger'!$M40=0,0,'04 Brukerregistrering'!$H30*'05 Målinger'!$M40)</f>
        <v>0</v>
      </c>
      <c r="F33" s="160">
        <f>IF('04 Brukerregistrering'!$H30*'05 Målinger'!$X40=0,0,'04 Brukerregistrering'!$H30*'05 Målinger'!$X40)</f>
        <v>0</v>
      </c>
      <c r="G33" s="160">
        <f>IF('04 Brukerregistrering'!$H30*'05 Målinger'!$AI40=0,0,'04 Brukerregistrering'!$H30*'05 Målinger'!$AI40)</f>
        <v>0</v>
      </c>
      <c r="H33" s="160">
        <f>IF('04 Brukerregistrering'!$H30*'05 Målinger'!$AT40=0,0,'04 Brukerregistrering'!$H30*'05 Målinger'!$AT40)</f>
        <v>0</v>
      </c>
    </row>
    <row r="34" spans="1:8">
      <c r="A34" s="161" t="str">
        <f>IF('04 Brukerregistrering'!C31="","",'04 Brukerregistrering'!C31)</f>
        <v/>
      </c>
      <c r="B34" s="162" t="str">
        <f>IF('04 Brukerregistrering'!G31="","",'04 Brukerregistrering'!G31)</f>
        <v/>
      </c>
      <c r="C34" s="163" t="str">
        <f>IF('04 Brukerregistrering'!I31="","",'04 Brukerregistrering'!I31)</f>
        <v/>
      </c>
      <c r="D34" s="160">
        <f>IF('04 Brukerregistrering'!$H31*'05 Målinger'!G41=0,0,'04 Brukerregistrering'!$H31*'05 Målinger'!G41)</f>
        <v>0</v>
      </c>
      <c r="E34" s="160">
        <f>IF('04 Brukerregistrering'!$H31*'05 Målinger'!$M41=0,0,'04 Brukerregistrering'!$H31*'05 Målinger'!$M41)</f>
        <v>0</v>
      </c>
      <c r="F34" s="160">
        <f>IF('04 Brukerregistrering'!$H31*'05 Målinger'!$X41=0,0,'04 Brukerregistrering'!$H31*'05 Målinger'!$X41)</f>
        <v>0</v>
      </c>
      <c r="G34" s="160">
        <f>IF('04 Brukerregistrering'!$H31*'05 Målinger'!$AI41=0,0,'04 Brukerregistrering'!$H31*'05 Målinger'!$AI41)</f>
        <v>0</v>
      </c>
      <c r="H34" s="160">
        <f>IF('04 Brukerregistrering'!$H31*'05 Målinger'!$AT41=0,0,'04 Brukerregistrering'!$H31*'05 Målinger'!$AT41)</f>
        <v>0</v>
      </c>
    </row>
    <row r="35" spans="1:8">
      <c r="A35" s="161" t="str">
        <f>IF('04 Brukerregistrering'!C32="","",'04 Brukerregistrering'!C32)</f>
        <v/>
      </c>
      <c r="B35" s="162" t="str">
        <f>IF('04 Brukerregistrering'!G32="","",'04 Brukerregistrering'!G32)</f>
        <v/>
      </c>
      <c r="C35" s="163" t="str">
        <f>IF('04 Brukerregistrering'!I32="","",'04 Brukerregistrering'!I32)</f>
        <v/>
      </c>
      <c r="D35" s="160">
        <f>IF('04 Brukerregistrering'!$H32*'05 Målinger'!G42=0,0,'04 Brukerregistrering'!$H32*'05 Målinger'!G42)</f>
        <v>0</v>
      </c>
      <c r="E35" s="160">
        <f>IF('04 Brukerregistrering'!$H32*'05 Målinger'!$M42=0,0,'04 Brukerregistrering'!$H32*'05 Målinger'!$M42)</f>
        <v>0</v>
      </c>
      <c r="F35" s="160">
        <f>IF('04 Brukerregistrering'!$H32*'05 Målinger'!$X42=0,0,'04 Brukerregistrering'!$H32*'05 Målinger'!$X42)</f>
        <v>0</v>
      </c>
      <c r="G35" s="160">
        <f>IF('04 Brukerregistrering'!$H32*'05 Målinger'!$AI42=0,0,'04 Brukerregistrering'!$H32*'05 Målinger'!$AI42)</f>
        <v>0</v>
      </c>
      <c r="H35" s="160">
        <f>IF('04 Brukerregistrering'!$H32*'05 Målinger'!$AT42=0,0,'04 Brukerregistrering'!$H32*'05 Målinger'!$AT42)</f>
        <v>0</v>
      </c>
    </row>
    <row r="36" spans="1:8">
      <c r="A36" s="161" t="str">
        <f>IF('04 Brukerregistrering'!C33="","",'04 Brukerregistrering'!C33)</f>
        <v/>
      </c>
      <c r="B36" s="162" t="str">
        <f>IF('04 Brukerregistrering'!G33="","",'04 Brukerregistrering'!G33)</f>
        <v/>
      </c>
      <c r="C36" s="163" t="str">
        <f>IF('04 Brukerregistrering'!I33="","",'04 Brukerregistrering'!I33)</f>
        <v/>
      </c>
      <c r="D36" s="160">
        <f>IF('04 Brukerregistrering'!$H33*'05 Målinger'!G43=0,0,'04 Brukerregistrering'!$H33*'05 Målinger'!G43)</f>
        <v>0</v>
      </c>
      <c r="E36" s="160">
        <f>IF('04 Brukerregistrering'!$H33*'05 Målinger'!$M43=0,0,'04 Brukerregistrering'!$H33*'05 Målinger'!$M43)</f>
        <v>0</v>
      </c>
      <c r="F36" s="160">
        <f>IF('04 Brukerregistrering'!$H33*'05 Målinger'!$X43=0,0,'04 Brukerregistrering'!$H33*'05 Målinger'!$X43)</f>
        <v>0</v>
      </c>
      <c r="G36" s="160">
        <f>IF('04 Brukerregistrering'!$H33*'05 Målinger'!$AI43=0,0,'04 Brukerregistrering'!$H33*'05 Målinger'!$AI43)</f>
        <v>0</v>
      </c>
      <c r="H36" s="160">
        <f>IF('04 Brukerregistrering'!$H33*'05 Målinger'!$AT43=0,0,'04 Brukerregistrering'!$H33*'05 Målinger'!$AT43)</f>
        <v>0</v>
      </c>
    </row>
    <row r="37" spans="1:8">
      <c r="A37" s="161" t="str">
        <f>IF('04 Brukerregistrering'!C34="","",'04 Brukerregistrering'!C34)</f>
        <v/>
      </c>
      <c r="B37" s="162" t="str">
        <f>IF('04 Brukerregistrering'!G34="","",'04 Brukerregistrering'!G34)</f>
        <v/>
      </c>
      <c r="C37" s="163" t="str">
        <f>IF('04 Brukerregistrering'!I34="","",'04 Brukerregistrering'!I34)</f>
        <v/>
      </c>
      <c r="D37" s="160">
        <f>IF('04 Brukerregistrering'!$H34*'05 Målinger'!G44=0,0,'04 Brukerregistrering'!$H34*'05 Målinger'!G44)</f>
        <v>0</v>
      </c>
      <c r="E37" s="160">
        <f>IF('04 Brukerregistrering'!$H34*'05 Målinger'!$M44=0,0,'04 Brukerregistrering'!$H34*'05 Målinger'!$M44)</f>
        <v>0</v>
      </c>
      <c r="F37" s="160">
        <f>IF('04 Brukerregistrering'!$H34*'05 Målinger'!$X44=0,0,'04 Brukerregistrering'!$H34*'05 Målinger'!$X44)</f>
        <v>0</v>
      </c>
      <c r="G37" s="160">
        <f>IF('04 Brukerregistrering'!$H34*'05 Målinger'!$AI44=0,0,'04 Brukerregistrering'!$H34*'05 Målinger'!$AI44)</f>
        <v>0</v>
      </c>
      <c r="H37" s="160">
        <f>IF('04 Brukerregistrering'!$H34*'05 Målinger'!$AT44=0,0,'04 Brukerregistrering'!$H34*'05 Målinger'!$AT44)</f>
        <v>0</v>
      </c>
    </row>
    <row r="38" spans="1:8">
      <c r="A38" s="161" t="str">
        <f>IF('04 Brukerregistrering'!C35="","",'04 Brukerregistrering'!C35)</f>
        <v/>
      </c>
      <c r="B38" s="162" t="str">
        <f>IF('04 Brukerregistrering'!G35="","",'04 Brukerregistrering'!G35)</f>
        <v/>
      </c>
      <c r="C38" s="163" t="str">
        <f>IF('04 Brukerregistrering'!I35="","",'04 Brukerregistrering'!I35)</f>
        <v/>
      </c>
      <c r="D38" s="160">
        <f>IF('04 Brukerregistrering'!$H35*'05 Målinger'!G45=0,0,'04 Brukerregistrering'!$H35*'05 Målinger'!G45)</f>
        <v>0</v>
      </c>
      <c r="E38" s="160">
        <f>IF('04 Brukerregistrering'!$H35*'05 Målinger'!$M45=0,0,'04 Brukerregistrering'!$H35*'05 Målinger'!$M45)</f>
        <v>0</v>
      </c>
      <c r="F38" s="160">
        <f>IF('04 Brukerregistrering'!$H35*'05 Målinger'!$X45=0,0,'04 Brukerregistrering'!$H35*'05 Målinger'!$X45)</f>
        <v>0</v>
      </c>
      <c r="G38" s="160">
        <f>IF('04 Brukerregistrering'!$H35*'05 Målinger'!$AI45=0,0,'04 Brukerregistrering'!$H35*'05 Målinger'!$AI45)</f>
        <v>0</v>
      </c>
      <c r="H38" s="160">
        <f>IF('04 Brukerregistrering'!$H35*'05 Målinger'!$AT45=0,0,'04 Brukerregistrering'!$H35*'05 Målinger'!$AT45)</f>
        <v>0</v>
      </c>
    </row>
    <row r="39" spans="1:8">
      <c r="A39" s="161" t="str">
        <f>IF('04 Brukerregistrering'!C36="","",'04 Brukerregistrering'!C36)</f>
        <v/>
      </c>
      <c r="B39" s="162" t="str">
        <f>IF('04 Brukerregistrering'!G36="","",'04 Brukerregistrering'!G36)</f>
        <v/>
      </c>
      <c r="C39" s="163" t="str">
        <f>IF('04 Brukerregistrering'!I36="","",'04 Brukerregistrering'!I36)</f>
        <v/>
      </c>
      <c r="D39" s="160">
        <f>IF('04 Brukerregistrering'!$H36*'05 Målinger'!G46=0,0,'04 Brukerregistrering'!$H36*'05 Målinger'!G46)</f>
        <v>0</v>
      </c>
      <c r="E39" s="160">
        <f>IF('04 Brukerregistrering'!$H36*'05 Målinger'!$M46=0,0,'04 Brukerregistrering'!$H36*'05 Målinger'!$M46)</f>
        <v>0</v>
      </c>
      <c r="F39" s="160">
        <f>IF('04 Brukerregistrering'!$H36*'05 Målinger'!$X46=0,0,'04 Brukerregistrering'!$H36*'05 Målinger'!$X46)</f>
        <v>0</v>
      </c>
      <c r="G39" s="160">
        <f>IF('04 Brukerregistrering'!$H36*'05 Målinger'!$AI46=0,0,'04 Brukerregistrering'!$H36*'05 Målinger'!$AI46)</f>
        <v>0</v>
      </c>
      <c r="H39" s="160">
        <f>IF('04 Brukerregistrering'!$H36*'05 Målinger'!$AT46=0,0,'04 Brukerregistrering'!$H36*'05 Målinger'!$AT46)</f>
        <v>0</v>
      </c>
    </row>
    <row r="40" spans="1:8">
      <c r="A40" s="161" t="str">
        <f>IF('04 Brukerregistrering'!C37="","",'04 Brukerregistrering'!C37)</f>
        <v/>
      </c>
      <c r="B40" s="162" t="str">
        <f>IF('04 Brukerregistrering'!G37="","",'04 Brukerregistrering'!G37)</f>
        <v/>
      </c>
      <c r="C40" s="163" t="str">
        <f>IF('04 Brukerregistrering'!I37="","",'04 Brukerregistrering'!I37)</f>
        <v/>
      </c>
      <c r="D40" s="160">
        <f>IF('04 Brukerregistrering'!$H37*'05 Målinger'!G47=0,0,'04 Brukerregistrering'!$H37*'05 Målinger'!G47)</f>
        <v>0</v>
      </c>
      <c r="E40" s="160">
        <f>IF('04 Brukerregistrering'!$H37*'05 Målinger'!$M47=0,0,'04 Brukerregistrering'!$H37*'05 Målinger'!$M47)</f>
        <v>0</v>
      </c>
      <c r="F40" s="160">
        <f>IF('04 Brukerregistrering'!$H37*'05 Målinger'!$X47=0,0,'04 Brukerregistrering'!$H37*'05 Målinger'!$X47)</f>
        <v>0</v>
      </c>
      <c r="G40" s="160">
        <f>IF('04 Brukerregistrering'!$H37*'05 Målinger'!$AI47=0,0,'04 Brukerregistrering'!$H37*'05 Målinger'!$AI47)</f>
        <v>0</v>
      </c>
      <c r="H40" s="160">
        <f>IF('04 Brukerregistrering'!$H37*'05 Målinger'!$AT47=0,0,'04 Brukerregistrering'!$H37*'05 Målinger'!$AT47)</f>
        <v>0</v>
      </c>
    </row>
    <row r="41" spans="1:8">
      <c r="A41" s="161" t="str">
        <f>IF('04 Brukerregistrering'!C38="","",'04 Brukerregistrering'!C38)</f>
        <v/>
      </c>
      <c r="B41" s="162" t="str">
        <f>IF('04 Brukerregistrering'!G38="","",'04 Brukerregistrering'!G38)</f>
        <v/>
      </c>
      <c r="C41" s="163" t="str">
        <f>IF('04 Brukerregistrering'!I38="","",'04 Brukerregistrering'!I38)</f>
        <v/>
      </c>
      <c r="D41" s="160">
        <f>IF('04 Brukerregistrering'!$H38*'05 Målinger'!G48=0,0,'04 Brukerregistrering'!$H38*'05 Målinger'!G48)</f>
        <v>0</v>
      </c>
      <c r="E41" s="160">
        <f>IF('04 Brukerregistrering'!$H38*'05 Målinger'!$M48=0,0,'04 Brukerregistrering'!$H38*'05 Målinger'!$M48)</f>
        <v>0</v>
      </c>
      <c r="F41" s="160">
        <f>IF('04 Brukerregistrering'!$H38*'05 Målinger'!$X48=0,0,'04 Brukerregistrering'!$H38*'05 Målinger'!$X48)</f>
        <v>0</v>
      </c>
      <c r="G41" s="160">
        <f>IF('04 Brukerregistrering'!$H38*'05 Målinger'!$AI48=0,0,'04 Brukerregistrering'!$H38*'05 Målinger'!$AI48)</f>
        <v>0</v>
      </c>
      <c r="H41" s="160">
        <f>IF('04 Brukerregistrering'!$H38*'05 Målinger'!$AT48=0,0,'04 Brukerregistrering'!$H38*'05 Målinger'!$AT48)</f>
        <v>0</v>
      </c>
    </row>
    <row r="42" spans="1:8">
      <c r="A42" s="161" t="str">
        <f>IF('04 Brukerregistrering'!C39="","",'04 Brukerregistrering'!C39)</f>
        <v/>
      </c>
      <c r="B42" s="162" t="str">
        <f>IF('04 Brukerregistrering'!G39="","",'04 Brukerregistrering'!G39)</f>
        <v/>
      </c>
      <c r="C42" s="163" t="str">
        <f>IF('04 Brukerregistrering'!I39="","",'04 Brukerregistrering'!I39)</f>
        <v/>
      </c>
      <c r="D42" s="160">
        <f>IF('04 Brukerregistrering'!$H39*'05 Målinger'!G49=0,0,'04 Brukerregistrering'!$H39*'05 Målinger'!G49)</f>
        <v>0</v>
      </c>
      <c r="E42" s="160">
        <f>IF('04 Brukerregistrering'!$H39*'05 Målinger'!$M49=0,0,'04 Brukerregistrering'!$H39*'05 Målinger'!$M49)</f>
        <v>0</v>
      </c>
      <c r="F42" s="160">
        <f>IF('04 Brukerregistrering'!$H39*'05 Målinger'!$X49=0,0,'04 Brukerregistrering'!$H39*'05 Målinger'!$X49)</f>
        <v>0</v>
      </c>
      <c r="G42" s="160">
        <f>IF('04 Brukerregistrering'!$H39*'05 Målinger'!$AI49=0,0,'04 Brukerregistrering'!$H39*'05 Målinger'!$AI49)</f>
        <v>0</v>
      </c>
      <c r="H42" s="160">
        <f>IF('04 Brukerregistrering'!$H39*'05 Målinger'!$AT49=0,0,'04 Brukerregistrering'!$H39*'05 Målinger'!$AT49)</f>
        <v>0</v>
      </c>
    </row>
    <row r="43" spans="1:8">
      <c r="A43" s="161" t="str">
        <f>IF('04 Brukerregistrering'!C40="","",'04 Brukerregistrering'!C40)</f>
        <v/>
      </c>
      <c r="B43" s="162" t="str">
        <f>IF('04 Brukerregistrering'!G40="","",'04 Brukerregistrering'!G40)</f>
        <v/>
      </c>
      <c r="C43" s="163" t="str">
        <f>IF('04 Brukerregistrering'!I40="","",'04 Brukerregistrering'!I40)</f>
        <v/>
      </c>
      <c r="D43" s="160">
        <f>IF('04 Brukerregistrering'!$H40*'05 Målinger'!G50=0,0,'04 Brukerregistrering'!$H40*'05 Målinger'!G50)</f>
        <v>0</v>
      </c>
      <c r="E43" s="160">
        <f>IF('04 Brukerregistrering'!$H40*'05 Målinger'!$M50=0,0,'04 Brukerregistrering'!$H40*'05 Målinger'!$M50)</f>
        <v>0</v>
      </c>
      <c r="F43" s="160">
        <f>IF('04 Brukerregistrering'!$H40*'05 Målinger'!$X50=0,0,'04 Brukerregistrering'!$H40*'05 Målinger'!$X50)</f>
        <v>0</v>
      </c>
      <c r="G43" s="160">
        <f>IF('04 Brukerregistrering'!$H40*'05 Målinger'!$AI50=0,0,'04 Brukerregistrering'!$H40*'05 Målinger'!$AI50)</f>
        <v>0</v>
      </c>
      <c r="H43" s="160">
        <f>IF('04 Brukerregistrering'!$H40*'05 Målinger'!$AT50=0,0,'04 Brukerregistrering'!$H40*'05 Målinger'!$AT50)</f>
        <v>0</v>
      </c>
    </row>
    <row r="44" spans="1:8">
      <c r="A44" s="161" t="str">
        <f>IF('04 Brukerregistrering'!C41="","",'04 Brukerregistrering'!C41)</f>
        <v/>
      </c>
      <c r="B44" s="162" t="str">
        <f>IF('04 Brukerregistrering'!G41="","",'04 Brukerregistrering'!G41)</f>
        <v/>
      </c>
      <c r="C44" s="163" t="str">
        <f>IF('04 Brukerregistrering'!I41="","",'04 Brukerregistrering'!I41)</f>
        <v/>
      </c>
      <c r="D44" s="160">
        <f>IF('04 Brukerregistrering'!$H41*'05 Målinger'!G51=0,0,'04 Brukerregistrering'!$H41*'05 Målinger'!G51)</f>
        <v>0</v>
      </c>
      <c r="E44" s="160">
        <f>IF('04 Brukerregistrering'!$H41*'05 Målinger'!$M51=0,0,'04 Brukerregistrering'!$H41*'05 Målinger'!$M51)</f>
        <v>0</v>
      </c>
      <c r="F44" s="160">
        <f>IF('04 Brukerregistrering'!$H41*'05 Målinger'!$X51=0,0,'04 Brukerregistrering'!$H41*'05 Målinger'!$X51)</f>
        <v>0</v>
      </c>
      <c r="G44" s="160">
        <f>IF('04 Brukerregistrering'!$H41*'05 Målinger'!$AI51=0,0,'04 Brukerregistrering'!$H41*'05 Målinger'!$AI51)</f>
        <v>0</v>
      </c>
      <c r="H44" s="160">
        <f>IF('04 Brukerregistrering'!$H41*'05 Målinger'!$AT51=0,0,'04 Brukerregistrering'!$H41*'05 Målinger'!$AT51)</f>
        <v>0</v>
      </c>
    </row>
    <row r="45" spans="1:8">
      <c r="A45" s="161" t="str">
        <f>IF('04 Brukerregistrering'!C42="","",'04 Brukerregistrering'!C42)</f>
        <v/>
      </c>
      <c r="B45" s="162" t="str">
        <f>IF('04 Brukerregistrering'!G42="","",'04 Brukerregistrering'!G42)</f>
        <v/>
      </c>
      <c r="C45" s="163" t="str">
        <f>IF('04 Brukerregistrering'!I42="","",'04 Brukerregistrering'!I42)</f>
        <v/>
      </c>
      <c r="D45" s="160">
        <f>IF('04 Brukerregistrering'!$H42*'05 Målinger'!G52=0,0,'04 Brukerregistrering'!$H42*'05 Målinger'!G52)</f>
        <v>0</v>
      </c>
      <c r="E45" s="160">
        <f>IF('04 Brukerregistrering'!$H42*'05 Målinger'!$M52=0,0,'04 Brukerregistrering'!$H42*'05 Målinger'!$M52)</f>
        <v>0</v>
      </c>
      <c r="F45" s="160">
        <f>IF('04 Brukerregistrering'!$H42*'05 Målinger'!$X52=0,0,'04 Brukerregistrering'!$H42*'05 Målinger'!$X52)</f>
        <v>0</v>
      </c>
      <c r="G45" s="160">
        <f>IF('04 Brukerregistrering'!$H42*'05 Målinger'!$AI52=0,0,'04 Brukerregistrering'!$H42*'05 Målinger'!$AI52)</f>
        <v>0</v>
      </c>
      <c r="H45" s="160">
        <f>IF('04 Brukerregistrering'!$H42*'05 Målinger'!$AT52=0,0,'04 Brukerregistrering'!$H42*'05 Målinger'!$AT52)</f>
        <v>0</v>
      </c>
    </row>
    <row r="46" spans="1:8">
      <c r="A46" s="161" t="str">
        <f>IF('04 Brukerregistrering'!C43="","",'04 Brukerregistrering'!C43)</f>
        <v/>
      </c>
      <c r="B46" s="162" t="str">
        <f>IF('04 Brukerregistrering'!G43="","",'04 Brukerregistrering'!G43)</f>
        <v/>
      </c>
      <c r="C46" s="163" t="str">
        <f>IF('04 Brukerregistrering'!I43="","",'04 Brukerregistrering'!I43)</f>
        <v/>
      </c>
      <c r="D46" s="160">
        <f>IF('04 Brukerregistrering'!$H43*'05 Målinger'!G53=0,0,'04 Brukerregistrering'!$H43*'05 Målinger'!G53)</f>
        <v>0</v>
      </c>
      <c r="E46" s="160">
        <f>IF('04 Brukerregistrering'!$H43*'05 Målinger'!$M53=0,0,'04 Brukerregistrering'!$H43*'05 Målinger'!$M53)</f>
        <v>0</v>
      </c>
      <c r="F46" s="160">
        <f>IF('04 Brukerregistrering'!$H43*'05 Målinger'!$X53=0,0,'04 Brukerregistrering'!$H43*'05 Målinger'!$X53)</f>
        <v>0</v>
      </c>
      <c r="G46" s="160">
        <f>IF('04 Brukerregistrering'!$H43*'05 Målinger'!$AI53=0,0,'04 Brukerregistrering'!$H43*'05 Målinger'!$AI53)</f>
        <v>0</v>
      </c>
      <c r="H46" s="160">
        <f>IF('04 Brukerregistrering'!$H43*'05 Målinger'!$AT53=0,0,'04 Brukerregistrering'!$H43*'05 Målinger'!$AT53)</f>
        <v>0</v>
      </c>
    </row>
    <row r="47" spans="1:8">
      <c r="A47" s="161" t="str">
        <f>IF('04 Brukerregistrering'!C44="","",'04 Brukerregistrering'!C44)</f>
        <v/>
      </c>
      <c r="B47" s="162" t="str">
        <f>IF('04 Brukerregistrering'!G44="","",'04 Brukerregistrering'!G44)</f>
        <v/>
      </c>
      <c r="C47" s="163" t="str">
        <f>IF('04 Brukerregistrering'!I44="","",'04 Brukerregistrering'!I44)</f>
        <v/>
      </c>
      <c r="D47" s="160">
        <f>IF('04 Brukerregistrering'!$H44*'05 Målinger'!G54=0,0,'04 Brukerregistrering'!$H44*'05 Målinger'!G54)</f>
        <v>0</v>
      </c>
      <c r="E47" s="160">
        <f>IF('04 Brukerregistrering'!$H44*'05 Målinger'!$M54=0,0,'04 Brukerregistrering'!$H44*'05 Målinger'!$M54)</f>
        <v>0</v>
      </c>
      <c r="F47" s="160">
        <f>IF('04 Brukerregistrering'!$H44*'05 Målinger'!$X54=0,0,'04 Brukerregistrering'!$H44*'05 Målinger'!$X54)</f>
        <v>0</v>
      </c>
      <c r="G47" s="160">
        <f>IF('04 Brukerregistrering'!$H44*'05 Målinger'!$AI54=0,0,'04 Brukerregistrering'!$H44*'05 Målinger'!$AI54)</f>
        <v>0</v>
      </c>
      <c r="H47" s="160">
        <f>IF('04 Brukerregistrering'!$H44*'05 Målinger'!$AT54=0,0,'04 Brukerregistrering'!$H44*'05 Målinger'!$AT54)</f>
        <v>0</v>
      </c>
    </row>
    <row r="48" spans="1:8">
      <c r="A48" s="161" t="str">
        <f>IF('04 Brukerregistrering'!C45="","",'04 Brukerregistrering'!C45)</f>
        <v/>
      </c>
      <c r="B48" s="162" t="str">
        <f>IF('04 Brukerregistrering'!G45="","",'04 Brukerregistrering'!G45)</f>
        <v/>
      </c>
      <c r="C48" s="163" t="str">
        <f>IF('04 Brukerregistrering'!I45="","",'04 Brukerregistrering'!I45)</f>
        <v/>
      </c>
      <c r="D48" s="160">
        <f>IF('04 Brukerregistrering'!$H45*'05 Målinger'!G55=0,0,'04 Brukerregistrering'!$H45*'05 Målinger'!G55)</f>
        <v>0</v>
      </c>
      <c r="E48" s="160">
        <f>IF('04 Brukerregistrering'!$H45*'05 Målinger'!$M55=0,0,'04 Brukerregistrering'!$H45*'05 Målinger'!$M55)</f>
        <v>0</v>
      </c>
      <c r="F48" s="160">
        <f>IF('04 Brukerregistrering'!$H45*'05 Målinger'!$X55=0,0,'04 Brukerregistrering'!$H45*'05 Målinger'!$X55)</f>
        <v>0</v>
      </c>
      <c r="G48" s="160">
        <f>IF('04 Brukerregistrering'!$H45*'05 Målinger'!$AI55=0,0,'04 Brukerregistrering'!$H45*'05 Målinger'!$AI55)</f>
        <v>0</v>
      </c>
      <c r="H48" s="160">
        <f>IF('04 Brukerregistrering'!$H45*'05 Målinger'!$AT55=0,0,'04 Brukerregistrering'!$H45*'05 Målinger'!$AT55)</f>
        <v>0</v>
      </c>
    </row>
    <row r="49" spans="1:8">
      <c r="A49" s="161" t="str">
        <f>IF('04 Brukerregistrering'!C46="","",'04 Brukerregistrering'!C46)</f>
        <v/>
      </c>
      <c r="B49" s="162" t="str">
        <f>IF('04 Brukerregistrering'!G46="","",'04 Brukerregistrering'!G46)</f>
        <v/>
      </c>
      <c r="C49" s="163" t="str">
        <f>IF('04 Brukerregistrering'!I46="","",'04 Brukerregistrering'!I46)</f>
        <v/>
      </c>
      <c r="D49" s="160">
        <f>IF('04 Brukerregistrering'!$H46*'05 Målinger'!G56=0,0,'04 Brukerregistrering'!$H46*'05 Målinger'!G56)</f>
        <v>0</v>
      </c>
      <c r="E49" s="160">
        <f>IF('04 Brukerregistrering'!$H46*'05 Målinger'!$M56=0,0,'04 Brukerregistrering'!$H46*'05 Målinger'!$M56)</f>
        <v>0</v>
      </c>
      <c r="F49" s="160">
        <f>IF('04 Brukerregistrering'!$H46*'05 Målinger'!$X56=0,0,'04 Brukerregistrering'!$H46*'05 Målinger'!$X56)</f>
        <v>0</v>
      </c>
      <c r="G49" s="160">
        <f>IF('04 Brukerregistrering'!$H46*'05 Målinger'!$AI56=0,0,'04 Brukerregistrering'!$H46*'05 Målinger'!$AI56)</f>
        <v>0</v>
      </c>
      <c r="H49" s="160">
        <f>IF('04 Brukerregistrering'!$H46*'05 Målinger'!$AT56=0,0,'04 Brukerregistrering'!$H46*'05 Målinger'!$AT56)</f>
        <v>0</v>
      </c>
    </row>
    <row r="50" spans="1:8">
      <c r="A50" s="161" t="str">
        <f>IF('04 Brukerregistrering'!C47="","",'04 Brukerregistrering'!C47)</f>
        <v/>
      </c>
      <c r="B50" s="162" t="str">
        <f>IF('04 Brukerregistrering'!G47="","",'04 Brukerregistrering'!G47)</f>
        <v/>
      </c>
      <c r="C50" s="163" t="str">
        <f>IF('04 Brukerregistrering'!I47="","",'04 Brukerregistrering'!I47)</f>
        <v/>
      </c>
      <c r="D50" s="160">
        <f>IF('04 Brukerregistrering'!$H47*'05 Målinger'!G57=0,0,'04 Brukerregistrering'!$H47*'05 Målinger'!G57)</f>
        <v>0</v>
      </c>
      <c r="E50" s="160">
        <f>IF('04 Brukerregistrering'!$H47*'05 Målinger'!$M57=0,0,'04 Brukerregistrering'!$H47*'05 Målinger'!$M57)</f>
        <v>0</v>
      </c>
      <c r="F50" s="160">
        <f>IF('04 Brukerregistrering'!$H47*'05 Målinger'!$X57=0,0,'04 Brukerregistrering'!$H47*'05 Målinger'!$X57)</f>
        <v>0</v>
      </c>
      <c r="G50" s="160">
        <f>IF('04 Brukerregistrering'!$H47*'05 Målinger'!$AI57=0,0,'04 Brukerregistrering'!$H47*'05 Målinger'!$AI57)</f>
        <v>0</v>
      </c>
      <c r="H50" s="160">
        <f>IF('04 Brukerregistrering'!$H47*'05 Målinger'!$AT57=0,0,'04 Brukerregistrering'!$H47*'05 Målinger'!$AT57)</f>
        <v>0</v>
      </c>
    </row>
    <row r="51" spans="1:8">
      <c r="A51" s="161" t="str">
        <f>IF('04 Brukerregistrering'!C48="","",'04 Brukerregistrering'!C48)</f>
        <v/>
      </c>
      <c r="B51" s="162" t="str">
        <f>IF('04 Brukerregistrering'!G48="","",'04 Brukerregistrering'!G48)</f>
        <v/>
      </c>
      <c r="C51" s="163" t="str">
        <f>IF('04 Brukerregistrering'!I48="","",'04 Brukerregistrering'!I48)</f>
        <v/>
      </c>
      <c r="D51" s="160">
        <f>IF('04 Brukerregistrering'!$H48*'05 Målinger'!G58=0,0,'04 Brukerregistrering'!$H48*'05 Målinger'!G58)</f>
        <v>0</v>
      </c>
      <c r="E51" s="160">
        <f>IF('04 Brukerregistrering'!$H48*'05 Målinger'!$M58=0,0,'04 Brukerregistrering'!$H48*'05 Målinger'!$M58)</f>
        <v>0</v>
      </c>
      <c r="F51" s="160">
        <f>IF('04 Brukerregistrering'!$H48*'05 Målinger'!$X58=0,0,'04 Brukerregistrering'!$H48*'05 Målinger'!$X58)</f>
        <v>0</v>
      </c>
      <c r="G51" s="160">
        <f>IF('04 Brukerregistrering'!$H48*'05 Målinger'!$AI58=0,0,'04 Brukerregistrering'!$H48*'05 Målinger'!$AI58)</f>
        <v>0</v>
      </c>
      <c r="H51" s="160">
        <f>IF('04 Brukerregistrering'!$H48*'05 Målinger'!$AT58=0,0,'04 Brukerregistrering'!$H48*'05 Målinger'!$AT58)</f>
        <v>0</v>
      </c>
    </row>
    <row r="52" spans="1:8">
      <c r="A52" s="161" t="str">
        <f>IF('04 Brukerregistrering'!C49="","",'04 Brukerregistrering'!C49)</f>
        <v/>
      </c>
      <c r="B52" s="162" t="str">
        <f>IF('04 Brukerregistrering'!G49="","",'04 Brukerregistrering'!G49)</f>
        <v/>
      </c>
      <c r="C52" s="163" t="str">
        <f>IF('04 Brukerregistrering'!I49="","",'04 Brukerregistrering'!I49)</f>
        <v/>
      </c>
      <c r="D52" s="160">
        <f>IF('04 Brukerregistrering'!$H49*'05 Målinger'!G59=0,0,'04 Brukerregistrering'!$H49*'05 Målinger'!G59)</f>
        <v>0</v>
      </c>
      <c r="E52" s="160">
        <f>IF('04 Brukerregistrering'!$H49*'05 Målinger'!$M59=0,0,'04 Brukerregistrering'!$H49*'05 Målinger'!$M59)</f>
        <v>0</v>
      </c>
      <c r="F52" s="160">
        <f>IF('04 Brukerregistrering'!$H49*'05 Målinger'!$X59=0,0,'04 Brukerregistrering'!$H49*'05 Målinger'!$X59)</f>
        <v>0</v>
      </c>
      <c r="G52" s="160">
        <f>IF('04 Brukerregistrering'!$H49*'05 Målinger'!$AI59=0,0,'04 Brukerregistrering'!$H49*'05 Målinger'!$AI59)</f>
        <v>0</v>
      </c>
      <c r="H52" s="160">
        <f>IF('04 Brukerregistrering'!$H49*'05 Målinger'!$AT59=0,0,'04 Brukerregistrering'!$H49*'05 Målinger'!$AT59)</f>
        <v>0</v>
      </c>
    </row>
    <row r="53" spans="1:8">
      <c r="A53" s="161" t="str">
        <f>IF('04 Brukerregistrering'!C50="","",'04 Brukerregistrering'!C50)</f>
        <v/>
      </c>
      <c r="B53" s="162" t="str">
        <f>IF('04 Brukerregistrering'!G50="","",'04 Brukerregistrering'!G50)</f>
        <v/>
      </c>
      <c r="C53" s="163" t="str">
        <f>IF('04 Brukerregistrering'!I50="","",'04 Brukerregistrering'!I50)</f>
        <v/>
      </c>
      <c r="D53" s="160">
        <f>IF('04 Brukerregistrering'!$H50*'05 Målinger'!G60=0,0,'04 Brukerregistrering'!$H50*'05 Målinger'!G60)</f>
        <v>0</v>
      </c>
      <c r="E53" s="160">
        <f>IF('04 Brukerregistrering'!$H50*'05 Målinger'!$M60=0,0,'04 Brukerregistrering'!$H50*'05 Målinger'!$M60)</f>
        <v>0</v>
      </c>
      <c r="F53" s="160">
        <f>IF('04 Brukerregistrering'!$H50*'05 Målinger'!$X60=0,0,'04 Brukerregistrering'!$H50*'05 Målinger'!$X60)</f>
        <v>0</v>
      </c>
      <c r="G53" s="160">
        <f>IF('04 Brukerregistrering'!$H50*'05 Målinger'!$AI60=0,0,'04 Brukerregistrering'!$H50*'05 Målinger'!$AI60)</f>
        <v>0</v>
      </c>
      <c r="H53" s="160">
        <f>IF('04 Brukerregistrering'!$H50*'05 Målinger'!$AT60=0,0,'04 Brukerregistrering'!$H50*'05 Målinger'!$AT60)</f>
        <v>0</v>
      </c>
    </row>
    <row r="54" spans="1:8">
      <c r="A54" s="161" t="str">
        <f>IF('04 Brukerregistrering'!C51="","",'04 Brukerregistrering'!C51)</f>
        <v/>
      </c>
      <c r="B54" s="162" t="str">
        <f>IF('04 Brukerregistrering'!G51="","",'04 Brukerregistrering'!G51)</f>
        <v/>
      </c>
      <c r="C54" s="163" t="str">
        <f>IF('04 Brukerregistrering'!I51="","",'04 Brukerregistrering'!I51)</f>
        <v/>
      </c>
      <c r="D54" s="160">
        <f>IF('04 Brukerregistrering'!$H51*'05 Målinger'!G61=0,0,'04 Brukerregistrering'!$H51*'05 Målinger'!G61)</f>
        <v>0</v>
      </c>
      <c r="E54" s="160">
        <f>IF('04 Brukerregistrering'!$H51*'05 Målinger'!$M61=0,0,'04 Brukerregistrering'!$H51*'05 Målinger'!$M61)</f>
        <v>0</v>
      </c>
      <c r="F54" s="160">
        <f>IF('04 Brukerregistrering'!$H51*'05 Målinger'!$X61=0,0,'04 Brukerregistrering'!$H51*'05 Målinger'!$X61)</f>
        <v>0</v>
      </c>
      <c r="G54" s="160">
        <f>IF('04 Brukerregistrering'!$H51*'05 Målinger'!$AI61=0,0,'04 Brukerregistrering'!$H51*'05 Målinger'!$AI61)</f>
        <v>0</v>
      </c>
      <c r="H54" s="160">
        <f>IF('04 Brukerregistrering'!$H51*'05 Målinger'!$AT61=0,0,'04 Brukerregistrering'!$H51*'05 Målinger'!$AT61)</f>
        <v>0</v>
      </c>
    </row>
    <row r="55" spans="1:8">
      <c r="A55" s="161" t="str">
        <f>IF('04 Brukerregistrering'!C52="","",'04 Brukerregistrering'!C52)</f>
        <v/>
      </c>
      <c r="B55" s="162" t="str">
        <f>IF('04 Brukerregistrering'!G52="","",'04 Brukerregistrering'!G52)</f>
        <v/>
      </c>
      <c r="C55" s="163" t="str">
        <f>IF('04 Brukerregistrering'!I52="","",'04 Brukerregistrering'!I52)</f>
        <v/>
      </c>
      <c r="D55" s="160">
        <f>IF('04 Brukerregistrering'!$H52*'05 Målinger'!G62=0,0,'04 Brukerregistrering'!$H52*'05 Målinger'!G62)</f>
        <v>0</v>
      </c>
      <c r="E55" s="160">
        <f>IF('04 Brukerregistrering'!$H52*'05 Målinger'!$M62=0,0,'04 Brukerregistrering'!$H52*'05 Målinger'!$M62)</f>
        <v>0</v>
      </c>
      <c r="F55" s="160">
        <f>IF('04 Brukerregistrering'!$H52*'05 Målinger'!$X62=0,0,'04 Brukerregistrering'!$H52*'05 Målinger'!$X62)</f>
        <v>0</v>
      </c>
      <c r="G55" s="160">
        <f>IF('04 Brukerregistrering'!$H52*'05 Målinger'!$AI62=0,0,'04 Brukerregistrering'!$H52*'05 Målinger'!$AI62)</f>
        <v>0</v>
      </c>
      <c r="H55" s="160">
        <f>IF('04 Brukerregistrering'!$H52*'05 Målinger'!$AT62=0,0,'04 Brukerregistrering'!$H52*'05 Målinger'!$AT62)</f>
        <v>0</v>
      </c>
    </row>
    <row r="56" spans="1:8">
      <c r="A56" s="161" t="str">
        <f>IF('04 Brukerregistrering'!C53="","",'04 Brukerregistrering'!C53)</f>
        <v/>
      </c>
      <c r="B56" s="162" t="str">
        <f>IF('04 Brukerregistrering'!G53="","",'04 Brukerregistrering'!G53)</f>
        <v/>
      </c>
      <c r="C56" s="163" t="str">
        <f>IF('04 Brukerregistrering'!I53="","",'04 Brukerregistrering'!I53)</f>
        <v/>
      </c>
      <c r="D56" s="160">
        <f>IF('04 Brukerregistrering'!$H53*'05 Målinger'!G63=0,0,'04 Brukerregistrering'!$H53*'05 Målinger'!G63)</f>
        <v>0</v>
      </c>
      <c r="E56" s="160">
        <f>IF('04 Brukerregistrering'!$H53*'05 Målinger'!$M63=0,0,'04 Brukerregistrering'!$H53*'05 Målinger'!$M63)</f>
        <v>0</v>
      </c>
      <c r="F56" s="160">
        <f>IF('04 Brukerregistrering'!$H53*'05 Målinger'!$X63=0,0,'04 Brukerregistrering'!$H53*'05 Målinger'!$X63)</f>
        <v>0</v>
      </c>
      <c r="G56" s="160">
        <f>IF('04 Brukerregistrering'!$H53*'05 Målinger'!$AI63=0,0,'04 Brukerregistrering'!$H53*'05 Målinger'!$AI63)</f>
        <v>0</v>
      </c>
      <c r="H56" s="160">
        <f>IF('04 Brukerregistrering'!$H53*'05 Målinger'!$AT63=0,0,'04 Brukerregistrering'!$H53*'05 Målinger'!$AT63)</f>
        <v>0</v>
      </c>
    </row>
    <row r="57" spans="1:8">
      <c r="A57" s="161" t="str">
        <f>IF('04 Brukerregistrering'!C54="","",'04 Brukerregistrering'!C54)</f>
        <v/>
      </c>
      <c r="B57" s="162" t="str">
        <f>IF('04 Brukerregistrering'!G54="","",'04 Brukerregistrering'!G54)</f>
        <v/>
      </c>
      <c r="C57" s="163" t="str">
        <f>IF('04 Brukerregistrering'!I54="","",'04 Brukerregistrering'!I54)</f>
        <v/>
      </c>
      <c r="D57" s="160">
        <f>IF('04 Brukerregistrering'!$H54*'05 Målinger'!G64=0,0,'04 Brukerregistrering'!$H54*'05 Målinger'!G64)</f>
        <v>0</v>
      </c>
      <c r="E57" s="160">
        <f>IF('04 Brukerregistrering'!$H54*'05 Målinger'!$M64=0,0,'04 Brukerregistrering'!$H54*'05 Målinger'!$M64)</f>
        <v>0</v>
      </c>
      <c r="F57" s="160">
        <f>IF('04 Brukerregistrering'!$H54*'05 Målinger'!$X64=0,0,'04 Brukerregistrering'!$H54*'05 Målinger'!$X64)</f>
        <v>0</v>
      </c>
      <c r="G57" s="160">
        <f>IF('04 Brukerregistrering'!$H54*'05 Målinger'!$AI64=0,0,'04 Brukerregistrering'!$H54*'05 Målinger'!$AI64)</f>
        <v>0</v>
      </c>
      <c r="H57" s="160">
        <f>IF('04 Brukerregistrering'!$H54*'05 Målinger'!$AT64=0,0,'04 Brukerregistrering'!$H54*'05 Målinger'!$AT64)</f>
        <v>0</v>
      </c>
    </row>
    <row r="58" spans="1:8">
      <c r="A58" s="161" t="str">
        <f>IF('04 Brukerregistrering'!C55="","",'04 Brukerregistrering'!C55)</f>
        <v/>
      </c>
      <c r="B58" s="162" t="str">
        <f>IF('04 Brukerregistrering'!G55="","",'04 Brukerregistrering'!G55)</f>
        <v/>
      </c>
      <c r="C58" s="163" t="str">
        <f>IF('04 Brukerregistrering'!I55="","",'04 Brukerregistrering'!I55)</f>
        <v/>
      </c>
      <c r="D58" s="160">
        <f>IF('04 Brukerregistrering'!$H55*'05 Målinger'!G65=0,0,'04 Brukerregistrering'!$H55*'05 Målinger'!G65)</f>
        <v>0</v>
      </c>
      <c r="E58" s="160">
        <f>IF('04 Brukerregistrering'!$H55*'05 Målinger'!$M65=0,0,'04 Brukerregistrering'!$H55*'05 Målinger'!$M65)</f>
        <v>0</v>
      </c>
      <c r="F58" s="160">
        <f>IF('04 Brukerregistrering'!$H55*'05 Målinger'!$X65=0,0,'04 Brukerregistrering'!$H55*'05 Målinger'!$X65)</f>
        <v>0</v>
      </c>
      <c r="G58" s="160">
        <f>IF('04 Brukerregistrering'!$H55*'05 Målinger'!$AI65=0,0,'04 Brukerregistrering'!$H55*'05 Målinger'!$AI65)</f>
        <v>0</v>
      </c>
      <c r="H58" s="160">
        <f>IF('04 Brukerregistrering'!$H55*'05 Målinger'!$AT65=0,0,'04 Brukerregistrering'!$H55*'05 Målinger'!$AT65)</f>
        <v>0</v>
      </c>
    </row>
    <row r="59" spans="1:8">
      <c r="A59" s="161" t="str">
        <f>IF('04 Brukerregistrering'!C56="","",'04 Brukerregistrering'!C56)</f>
        <v/>
      </c>
      <c r="B59" s="162" t="str">
        <f>IF('04 Brukerregistrering'!G56="","",'04 Brukerregistrering'!G56)</f>
        <v/>
      </c>
      <c r="C59" s="163" t="str">
        <f>IF('04 Brukerregistrering'!I56="","",'04 Brukerregistrering'!I56)</f>
        <v/>
      </c>
      <c r="D59" s="160">
        <f>IF('04 Brukerregistrering'!$H56*'05 Målinger'!G66=0,0,'04 Brukerregistrering'!$H56*'05 Målinger'!G66)</f>
        <v>0</v>
      </c>
      <c r="E59" s="160">
        <f>IF('04 Brukerregistrering'!$H56*'05 Målinger'!$M66=0,0,'04 Brukerregistrering'!$H56*'05 Målinger'!$M66)</f>
        <v>0</v>
      </c>
      <c r="F59" s="160">
        <f>IF('04 Brukerregistrering'!$H56*'05 Målinger'!$X66=0,0,'04 Brukerregistrering'!$H56*'05 Målinger'!$X66)</f>
        <v>0</v>
      </c>
      <c r="G59" s="160">
        <f>IF('04 Brukerregistrering'!$H56*'05 Målinger'!$AI66=0,0,'04 Brukerregistrering'!$H56*'05 Målinger'!$AI66)</f>
        <v>0</v>
      </c>
      <c r="H59" s="160">
        <f>IF('04 Brukerregistrering'!$H56*'05 Målinger'!$AT66=0,0,'04 Brukerregistrering'!$H56*'05 Målinger'!$AT66)</f>
        <v>0</v>
      </c>
    </row>
    <row r="60" spans="1:8">
      <c r="A60" s="161" t="str">
        <f>IF('04 Brukerregistrering'!C57="","",'04 Brukerregistrering'!C57)</f>
        <v/>
      </c>
      <c r="B60" s="162" t="str">
        <f>IF('04 Brukerregistrering'!G57="","",'04 Brukerregistrering'!G57)</f>
        <v/>
      </c>
      <c r="C60" s="163" t="str">
        <f>IF('04 Brukerregistrering'!I57="","",'04 Brukerregistrering'!I57)</f>
        <v/>
      </c>
      <c r="D60" s="160">
        <f>IF('04 Brukerregistrering'!$H57*'05 Målinger'!G67=0,0,'04 Brukerregistrering'!$H57*'05 Målinger'!G67)</f>
        <v>0</v>
      </c>
      <c r="E60" s="160">
        <f>IF('04 Brukerregistrering'!$H57*'05 Målinger'!$M67=0,0,'04 Brukerregistrering'!$H57*'05 Målinger'!$M67)</f>
        <v>0</v>
      </c>
      <c r="F60" s="160">
        <f>IF('04 Brukerregistrering'!$H57*'05 Målinger'!$X67=0,0,'04 Brukerregistrering'!$H57*'05 Målinger'!$X67)</f>
        <v>0</v>
      </c>
      <c r="G60" s="160">
        <f>IF('04 Brukerregistrering'!$H57*'05 Målinger'!$AI67=0,0,'04 Brukerregistrering'!$H57*'05 Målinger'!$AI67)</f>
        <v>0</v>
      </c>
      <c r="H60" s="160">
        <f>IF('04 Brukerregistrering'!$H57*'05 Målinger'!$AT67=0,0,'04 Brukerregistrering'!$H57*'05 Målinger'!$AT67)</f>
        <v>0</v>
      </c>
    </row>
    <row r="61" spans="1:8">
      <c r="A61" s="161" t="str">
        <f>IF('04 Brukerregistrering'!C58="","",'04 Brukerregistrering'!C58)</f>
        <v/>
      </c>
      <c r="B61" s="162" t="str">
        <f>IF('04 Brukerregistrering'!G58="","",'04 Brukerregistrering'!G58)</f>
        <v/>
      </c>
      <c r="C61" s="163" t="str">
        <f>IF('04 Brukerregistrering'!I58="","",'04 Brukerregistrering'!I58)</f>
        <v/>
      </c>
      <c r="D61" s="160">
        <f>IF('04 Brukerregistrering'!$H58*'05 Målinger'!G68=0,0,'04 Brukerregistrering'!$H58*'05 Målinger'!G68)</f>
        <v>0</v>
      </c>
      <c r="E61" s="160">
        <f>IF('04 Brukerregistrering'!$H58*'05 Målinger'!$M68=0,0,'04 Brukerregistrering'!$H58*'05 Målinger'!$M68)</f>
        <v>0</v>
      </c>
      <c r="F61" s="160">
        <f>IF('04 Brukerregistrering'!$H58*'05 Målinger'!$X68=0,0,'04 Brukerregistrering'!$H58*'05 Målinger'!$X68)</f>
        <v>0</v>
      </c>
      <c r="G61" s="160">
        <f>IF('04 Brukerregistrering'!$H58*'05 Målinger'!$AI68=0,0,'04 Brukerregistrering'!$H58*'05 Målinger'!$AI68)</f>
        <v>0</v>
      </c>
      <c r="H61" s="160">
        <f>IF('04 Brukerregistrering'!$H58*'05 Målinger'!$AT68=0,0,'04 Brukerregistrering'!$H58*'05 Målinger'!$AT68)</f>
        <v>0</v>
      </c>
    </row>
    <row r="62" spans="1:8">
      <c r="A62" s="161" t="str">
        <f>IF('04 Brukerregistrering'!C59="","",'04 Brukerregistrering'!C59)</f>
        <v/>
      </c>
      <c r="B62" s="162" t="str">
        <f>IF('04 Brukerregistrering'!G59="","",'04 Brukerregistrering'!G59)</f>
        <v/>
      </c>
      <c r="C62" s="163" t="str">
        <f>IF('04 Brukerregistrering'!I59="","",'04 Brukerregistrering'!I59)</f>
        <v/>
      </c>
      <c r="D62" s="160">
        <f>IF('04 Brukerregistrering'!$H59*'05 Målinger'!G69=0,0,'04 Brukerregistrering'!$H59*'05 Målinger'!G69)</f>
        <v>0</v>
      </c>
      <c r="E62" s="160">
        <f>IF('04 Brukerregistrering'!$H59*'05 Målinger'!$M69=0,0,'04 Brukerregistrering'!$H59*'05 Målinger'!$M69)</f>
        <v>0</v>
      </c>
      <c r="F62" s="160">
        <f>IF('04 Brukerregistrering'!$H59*'05 Målinger'!$X69=0,0,'04 Brukerregistrering'!$H59*'05 Målinger'!$X69)</f>
        <v>0</v>
      </c>
      <c r="G62" s="160">
        <f>IF('04 Brukerregistrering'!$H59*'05 Målinger'!$AI69=0,0,'04 Brukerregistrering'!$H59*'05 Målinger'!$AI69)</f>
        <v>0</v>
      </c>
      <c r="H62" s="160">
        <f>IF('04 Brukerregistrering'!$H59*'05 Målinger'!$AT69=0,0,'04 Brukerregistrering'!$H59*'05 Målinger'!$AT69)</f>
        <v>0</v>
      </c>
    </row>
    <row r="63" spans="1:8">
      <c r="A63" s="161" t="str">
        <f>IF('04 Brukerregistrering'!C60="","",'04 Brukerregistrering'!C60)</f>
        <v/>
      </c>
      <c r="B63" s="162" t="str">
        <f>IF('04 Brukerregistrering'!G60="","",'04 Brukerregistrering'!G60)</f>
        <v/>
      </c>
      <c r="C63" s="163" t="str">
        <f>IF('04 Brukerregistrering'!I60="","",'04 Brukerregistrering'!I60)</f>
        <v/>
      </c>
      <c r="D63" s="160">
        <f>IF('04 Brukerregistrering'!$H60*'05 Målinger'!G70=0,0,'04 Brukerregistrering'!$H60*'05 Målinger'!G70)</f>
        <v>0</v>
      </c>
      <c r="E63" s="160">
        <f>IF('04 Brukerregistrering'!$H60*'05 Målinger'!$M70=0,0,'04 Brukerregistrering'!$H60*'05 Målinger'!$M70)</f>
        <v>0</v>
      </c>
      <c r="F63" s="160">
        <f>IF('04 Brukerregistrering'!$H60*'05 Målinger'!$X70=0,0,'04 Brukerregistrering'!$H60*'05 Målinger'!$X70)</f>
        <v>0</v>
      </c>
      <c r="G63" s="160">
        <f>IF('04 Brukerregistrering'!$H60*'05 Målinger'!$AI70=0,0,'04 Brukerregistrering'!$H60*'05 Målinger'!$AI70)</f>
        <v>0</v>
      </c>
      <c r="H63" s="160">
        <f>IF('04 Brukerregistrering'!$H60*'05 Målinger'!$AT70=0,0,'04 Brukerregistrering'!$H60*'05 Målinger'!$AT70)</f>
        <v>0</v>
      </c>
    </row>
    <row r="64" spans="1:8">
      <c r="A64" s="161" t="str">
        <f>IF('04 Brukerregistrering'!C61="","",'04 Brukerregistrering'!C61)</f>
        <v/>
      </c>
      <c r="B64" s="162" t="str">
        <f>IF('04 Brukerregistrering'!G61="","",'04 Brukerregistrering'!G61)</f>
        <v/>
      </c>
      <c r="C64" s="163" t="str">
        <f>IF('04 Brukerregistrering'!I61="","",'04 Brukerregistrering'!I61)</f>
        <v/>
      </c>
      <c r="D64" s="160">
        <f>IF('04 Brukerregistrering'!$H61*'05 Målinger'!G71=0,0,'04 Brukerregistrering'!$H61*'05 Målinger'!G71)</f>
        <v>0</v>
      </c>
      <c r="E64" s="160">
        <f>IF('04 Brukerregistrering'!$H61*'05 Målinger'!$M71=0,0,'04 Brukerregistrering'!$H61*'05 Målinger'!$M71)</f>
        <v>0</v>
      </c>
      <c r="F64" s="160">
        <f>IF('04 Brukerregistrering'!$H61*'05 Målinger'!$X71=0,0,'04 Brukerregistrering'!$H61*'05 Målinger'!$X71)</f>
        <v>0</v>
      </c>
      <c r="G64" s="160">
        <f>IF('04 Brukerregistrering'!$H61*'05 Målinger'!$AI71=0,0,'04 Brukerregistrering'!$H61*'05 Målinger'!$AI71)</f>
        <v>0</v>
      </c>
      <c r="H64" s="160">
        <f>IF('04 Brukerregistrering'!$H61*'05 Målinger'!$AT71=0,0,'04 Brukerregistrering'!$H61*'05 Målinger'!$AT71)</f>
        <v>0</v>
      </c>
    </row>
    <row r="65" spans="1:8">
      <c r="A65" s="161" t="str">
        <f>IF('04 Brukerregistrering'!C62="","",'04 Brukerregistrering'!C62)</f>
        <v/>
      </c>
      <c r="B65" s="162" t="str">
        <f>IF('04 Brukerregistrering'!G62="","",'04 Brukerregistrering'!G62)</f>
        <v/>
      </c>
      <c r="C65" s="163" t="str">
        <f>IF('04 Brukerregistrering'!I62="","",'04 Brukerregistrering'!I62)</f>
        <v/>
      </c>
      <c r="D65" s="160">
        <f>IF('04 Brukerregistrering'!$H62*'05 Målinger'!G72=0,0,'04 Brukerregistrering'!$H62*'05 Målinger'!G72)</f>
        <v>0</v>
      </c>
      <c r="E65" s="160">
        <f>IF('04 Brukerregistrering'!$H62*'05 Målinger'!$M72=0,0,'04 Brukerregistrering'!$H62*'05 Målinger'!$M72)</f>
        <v>0</v>
      </c>
      <c r="F65" s="160">
        <f>IF('04 Brukerregistrering'!$H62*'05 Målinger'!$X72=0,0,'04 Brukerregistrering'!$H62*'05 Målinger'!$X72)</f>
        <v>0</v>
      </c>
      <c r="G65" s="160">
        <f>IF('04 Brukerregistrering'!$H62*'05 Målinger'!$AI72=0,0,'04 Brukerregistrering'!$H62*'05 Målinger'!$AI72)</f>
        <v>0</v>
      </c>
      <c r="H65" s="160">
        <f>IF('04 Brukerregistrering'!$H62*'05 Målinger'!$AT72=0,0,'04 Brukerregistrering'!$H62*'05 Målinger'!$AT72)</f>
        <v>0</v>
      </c>
    </row>
    <row r="66" spans="1:8">
      <c r="A66" s="161" t="str">
        <f>IF('04 Brukerregistrering'!C63="","",'04 Brukerregistrering'!C63)</f>
        <v/>
      </c>
      <c r="B66" s="162" t="str">
        <f>IF('04 Brukerregistrering'!G63="","",'04 Brukerregistrering'!G63)</f>
        <v/>
      </c>
      <c r="C66" s="163" t="str">
        <f>IF('04 Brukerregistrering'!I63="","",'04 Brukerregistrering'!I63)</f>
        <v/>
      </c>
      <c r="D66" s="160">
        <f>IF('04 Brukerregistrering'!$H63*'05 Målinger'!G73=0,0,'04 Brukerregistrering'!$H63*'05 Målinger'!G73)</f>
        <v>0</v>
      </c>
      <c r="E66" s="160">
        <f>IF('04 Brukerregistrering'!$H63*'05 Målinger'!$M73=0,0,'04 Brukerregistrering'!$H63*'05 Målinger'!$M73)</f>
        <v>0</v>
      </c>
      <c r="F66" s="160">
        <f>IF('04 Brukerregistrering'!$H63*'05 Målinger'!$X73=0,0,'04 Brukerregistrering'!$H63*'05 Målinger'!$X73)</f>
        <v>0</v>
      </c>
      <c r="G66" s="160">
        <f>IF('04 Brukerregistrering'!$H63*'05 Målinger'!$AI73=0,0,'04 Brukerregistrering'!$H63*'05 Målinger'!$AI73)</f>
        <v>0</v>
      </c>
      <c r="H66" s="160">
        <f>IF('04 Brukerregistrering'!$H63*'05 Målinger'!$AT73=0,0,'04 Brukerregistrering'!$H63*'05 Målinger'!$AT73)</f>
        <v>0</v>
      </c>
    </row>
    <row r="67" spans="1:8">
      <c r="A67" s="161" t="str">
        <f>IF('04 Brukerregistrering'!C64="","",'04 Brukerregistrering'!C64)</f>
        <v/>
      </c>
      <c r="B67" s="162" t="str">
        <f>IF('04 Brukerregistrering'!G64="","",'04 Brukerregistrering'!G64)</f>
        <v/>
      </c>
      <c r="C67" s="163" t="str">
        <f>IF('04 Brukerregistrering'!I64="","",'04 Brukerregistrering'!I64)</f>
        <v/>
      </c>
      <c r="D67" s="160">
        <f>IF('04 Brukerregistrering'!$H64*'05 Målinger'!G74=0,0,'04 Brukerregistrering'!$H64*'05 Målinger'!G74)</f>
        <v>0</v>
      </c>
      <c r="E67" s="160">
        <f>IF('04 Brukerregistrering'!$H64*'05 Målinger'!$M74=0,0,'04 Brukerregistrering'!$H64*'05 Målinger'!$M74)</f>
        <v>0</v>
      </c>
      <c r="F67" s="160">
        <f>IF('04 Brukerregistrering'!$H64*'05 Målinger'!$X74=0,0,'04 Brukerregistrering'!$H64*'05 Målinger'!$X74)</f>
        <v>0</v>
      </c>
      <c r="G67" s="160">
        <f>IF('04 Brukerregistrering'!$H64*'05 Målinger'!$AI74=0,0,'04 Brukerregistrering'!$H64*'05 Målinger'!$AI74)</f>
        <v>0</v>
      </c>
      <c r="H67" s="160">
        <f>IF('04 Brukerregistrering'!$H64*'05 Målinger'!$AT74=0,0,'04 Brukerregistrering'!$H64*'05 Målinger'!$AT74)</f>
        <v>0</v>
      </c>
    </row>
    <row r="68" spans="1:8">
      <c r="A68" s="161" t="str">
        <f>IF('04 Brukerregistrering'!C65="","",'04 Brukerregistrering'!C65)</f>
        <v/>
      </c>
      <c r="B68" s="162" t="str">
        <f>IF('04 Brukerregistrering'!G65="","",'04 Brukerregistrering'!G65)</f>
        <v/>
      </c>
      <c r="C68" s="163" t="str">
        <f>IF('04 Brukerregistrering'!I65="","",'04 Brukerregistrering'!I65)</f>
        <v/>
      </c>
      <c r="D68" s="160">
        <f>IF('04 Brukerregistrering'!$H65*'05 Målinger'!G75=0,0,'04 Brukerregistrering'!$H65*'05 Målinger'!G75)</f>
        <v>0</v>
      </c>
      <c r="E68" s="160">
        <f>IF('04 Brukerregistrering'!$H65*'05 Målinger'!$M75=0,0,'04 Brukerregistrering'!$H65*'05 Målinger'!$M75)</f>
        <v>0</v>
      </c>
      <c r="F68" s="160">
        <f>IF('04 Brukerregistrering'!$H65*'05 Målinger'!$X75=0,0,'04 Brukerregistrering'!$H65*'05 Målinger'!$X75)</f>
        <v>0</v>
      </c>
      <c r="G68" s="160">
        <f>IF('04 Brukerregistrering'!$H65*'05 Målinger'!$AI75=0,0,'04 Brukerregistrering'!$H65*'05 Målinger'!$AI75)</f>
        <v>0</v>
      </c>
      <c r="H68" s="160">
        <f>IF('04 Brukerregistrering'!$H65*'05 Målinger'!$AT75=0,0,'04 Brukerregistrering'!$H65*'05 Målinger'!$AT75)</f>
        <v>0</v>
      </c>
    </row>
    <row r="69" spans="1:8">
      <c r="A69" s="161" t="str">
        <f>IF('04 Brukerregistrering'!C66="","",'04 Brukerregistrering'!C66)</f>
        <v/>
      </c>
      <c r="B69" s="162" t="str">
        <f>IF('04 Brukerregistrering'!G66="","",'04 Brukerregistrering'!G66)</f>
        <v/>
      </c>
      <c r="C69" s="163" t="str">
        <f>IF('04 Brukerregistrering'!I66="","",'04 Brukerregistrering'!I66)</f>
        <v/>
      </c>
      <c r="D69" s="160">
        <f>IF('04 Brukerregistrering'!$H66*'05 Målinger'!G76=0,0,'04 Brukerregistrering'!$H66*'05 Målinger'!G76)</f>
        <v>0</v>
      </c>
      <c r="E69" s="160">
        <f>IF('04 Brukerregistrering'!$H66*'05 Målinger'!$M76=0,0,'04 Brukerregistrering'!$H66*'05 Målinger'!$M76)</f>
        <v>0</v>
      </c>
      <c r="F69" s="160">
        <f>IF('04 Brukerregistrering'!$H66*'05 Målinger'!$X76=0,0,'04 Brukerregistrering'!$H66*'05 Målinger'!$X76)</f>
        <v>0</v>
      </c>
      <c r="G69" s="160">
        <f>IF('04 Brukerregistrering'!$H66*'05 Målinger'!$AI76=0,0,'04 Brukerregistrering'!$H66*'05 Målinger'!$AI76)</f>
        <v>0</v>
      </c>
      <c r="H69" s="160">
        <f>IF('04 Brukerregistrering'!$H66*'05 Målinger'!$AT76=0,0,'04 Brukerregistrering'!$H66*'05 Målinger'!$AT76)</f>
        <v>0</v>
      </c>
    </row>
    <row r="70" spans="1:8">
      <c r="A70" s="161" t="str">
        <f>IF('04 Brukerregistrering'!C67="","",'04 Brukerregistrering'!C67)</f>
        <v/>
      </c>
      <c r="B70" s="162" t="str">
        <f>IF('04 Brukerregistrering'!G67="","",'04 Brukerregistrering'!G67)</f>
        <v/>
      </c>
      <c r="C70" s="163" t="str">
        <f>IF('04 Brukerregistrering'!I67="","",'04 Brukerregistrering'!I67)</f>
        <v/>
      </c>
      <c r="D70" s="160">
        <f>IF('04 Brukerregistrering'!$H67*'05 Målinger'!G77=0,0,'04 Brukerregistrering'!$H67*'05 Målinger'!G77)</f>
        <v>0</v>
      </c>
      <c r="E70" s="160">
        <f>IF('04 Brukerregistrering'!$H67*'05 Målinger'!$M77=0,0,'04 Brukerregistrering'!$H67*'05 Målinger'!$M77)</f>
        <v>0</v>
      </c>
      <c r="F70" s="160">
        <f>IF('04 Brukerregistrering'!$H67*'05 Målinger'!$X77=0,0,'04 Brukerregistrering'!$H67*'05 Målinger'!$X77)</f>
        <v>0</v>
      </c>
      <c r="G70" s="160">
        <f>IF('04 Brukerregistrering'!$H67*'05 Målinger'!$AI77=0,0,'04 Brukerregistrering'!$H67*'05 Målinger'!$AI77)</f>
        <v>0</v>
      </c>
      <c r="H70" s="160">
        <f>IF('04 Brukerregistrering'!$H67*'05 Målinger'!$AT77=0,0,'04 Brukerregistrering'!$H67*'05 Målinger'!$AT77)</f>
        <v>0</v>
      </c>
    </row>
    <row r="71" spans="1:8">
      <c r="A71" s="161" t="str">
        <f>IF('04 Brukerregistrering'!C68="","",'04 Brukerregistrering'!C68)</f>
        <v/>
      </c>
      <c r="B71" s="162" t="str">
        <f>IF('04 Brukerregistrering'!G68="","",'04 Brukerregistrering'!G68)</f>
        <v/>
      </c>
      <c r="C71" s="163" t="str">
        <f>IF('04 Brukerregistrering'!I68="","",'04 Brukerregistrering'!I68)</f>
        <v/>
      </c>
      <c r="D71" s="160">
        <f>IF('04 Brukerregistrering'!$H68*'05 Målinger'!G78=0,0,'04 Brukerregistrering'!$H68*'05 Målinger'!G78)</f>
        <v>0</v>
      </c>
      <c r="E71" s="160">
        <f>IF('04 Brukerregistrering'!$H68*'05 Målinger'!$M78=0,0,'04 Brukerregistrering'!$H68*'05 Målinger'!$M78)</f>
        <v>0</v>
      </c>
      <c r="F71" s="160">
        <f>IF('04 Brukerregistrering'!$H68*'05 Målinger'!$X78=0,0,'04 Brukerregistrering'!$H68*'05 Målinger'!$X78)</f>
        <v>0</v>
      </c>
      <c r="G71" s="160">
        <f>IF('04 Brukerregistrering'!$H68*'05 Målinger'!$AI78=0,0,'04 Brukerregistrering'!$H68*'05 Målinger'!$AI78)</f>
        <v>0</v>
      </c>
      <c r="H71" s="160">
        <f>IF('04 Brukerregistrering'!$H68*'05 Målinger'!$AT78=0,0,'04 Brukerregistrering'!$H68*'05 Målinger'!$AT78)</f>
        <v>0</v>
      </c>
    </row>
    <row r="72" spans="1:8">
      <c r="A72" s="161" t="str">
        <f>IF('04 Brukerregistrering'!C69="","",'04 Brukerregistrering'!C69)</f>
        <v/>
      </c>
      <c r="B72" s="162" t="str">
        <f>IF('04 Brukerregistrering'!G69="","",'04 Brukerregistrering'!G69)</f>
        <v/>
      </c>
      <c r="C72" s="163" t="str">
        <f>IF('04 Brukerregistrering'!I69="","",'04 Brukerregistrering'!I69)</f>
        <v/>
      </c>
      <c r="D72" s="160">
        <f>IF('04 Brukerregistrering'!$H69*'05 Målinger'!G79=0,0,'04 Brukerregistrering'!$H69*'05 Målinger'!G79)</f>
        <v>0</v>
      </c>
      <c r="E72" s="160">
        <f>IF('04 Brukerregistrering'!$H69*'05 Målinger'!$M79=0,0,'04 Brukerregistrering'!$H69*'05 Målinger'!$M79)</f>
        <v>0</v>
      </c>
      <c r="F72" s="160">
        <f>IF('04 Brukerregistrering'!$H69*'05 Målinger'!$X79=0,0,'04 Brukerregistrering'!$H69*'05 Målinger'!$X79)</f>
        <v>0</v>
      </c>
      <c r="G72" s="160">
        <f>IF('04 Brukerregistrering'!$H69*'05 Målinger'!$AI79=0,0,'04 Brukerregistrering'!$H69*'05 Målinger'!$AI79)</f>
        <v>0</v>
      </c>
      <c r="H72" s="160">
        <f>IF('04 Brukerregistrering'!$H69*'05 Målinger'!$AT79=0,0,'04 Brukerregistrering'!$H69*'05 Målinger'!$AT79)</f>
        <v>0</v>
      </c>
    </row>
    <row r="73" spans="1:8">
      <c r="A73" s="161" t="str">
        <f>IF('04 Brukerregistrering'!C70="","",'04 Brukerregistrering'!C70)</f>
        <v/>
      </c>
      <c r="B73" s="162" t="str">
        <f>IF('04 Brukerregistrering'!G70="","",'04 Brukerregistrering'!G70)</f>
        <v/>
      </c>
      <c r="C73" s="163" t="str">
        <f>IF('04 Brukerregistrering'!I70="","",'04 Brukerregistrering'!I70)</f>
        <v/>
      </c>
      <c r="D73" s="160">
        <f>IF('04 Brukerregistrering'!$H70*'05 Målinger'!G80=0,0,'04 Brukerregistrering'!$H70*'05 Målinger'!G80)</f>
        <v>0</v>
      </c>
      <c r="E73" s="160">
        <f>IF('04 Brukerregistrering'!$H70*'05 Målinger'!$M80=0,0,'04 Brukerregistrering'!$H70*'05 Målinger'!$M80)</f>
        <v>0</v>
      </c>
      <c r="F73" s="160">
        <f>IF('04 Brukerregistrering'!$H70*'05 Målinger'!$X80=0,0,'04 Brukerregistrering'!$H70*'05 Målinger'!$X80)</f>
        <v>0</v>
      </c>
      <c r="G73" s="160">
        <f>IF('04 Brukerregistrering'!$H70*'05 Målinger'!$AI80=0,0,'04 Brukerregistrering'!$H70*'05 Målinger'!$AI80)</f>
        <v>0</v>
      </c>
      <c r="H73" s="160">
        <f>IF('04 Brukerregistrering'!$H70*'05 Målinger'!$AT80=0,0,'04 Brukerregistrering'!$H70*'05 Målinger'!$AT80)</f>
        <v>0</v>
      </c>
    </row>
    <row r="74" spans="1:8">
      <c r="A74" s="161" t="str">
        <f>IF('04 Brukerregistrering'!C71="","",'04 Brukerregistrering'!C71)</f>
        <v/>
      </c>
      <c r="B74" s="162" t="str">
        <f>IF('04 Brukerregistrering'!G71="","",'04 Brukerregistrering'!G71)</f>
        <v/>
      </c>
      <c r="C74" s="163" t="str">
        <f>IF('04 Brukerregistrering'!I71="","",'04 Brukerregistrering'!I71)</f>
        <v/>
      </c>
      <c r="D74" s="160">
        <f>IF('04 Brukerregistrering'!$H71*'05 Målinger'!G81=0,0,'04 Brukerregistrering'!$H71*'05 Målinger'!G81)</f>
        <v>0</v>
      </c>
      <c r="E74" s="160">
        <f>IF('04 Brukerregistrering'!$H71*'05 Målinger'!$M81=0,0,'04 Brukerregistrering'!$H71*'05 Målinger'!$M81)</f>
        <v>0</v>
      </c>
      <c r="F74" s="160">
        <f>IF('04 Brukerregistrering'!$H71*'05 Målinger'!$X81=0,0,'04 Brukerregistrering'!$H71*'05 Målinger'!$X81)</f>
        <v>0</v>
      </c>
      <c r="G74" s="160">
        <f>IF('04 Brukerregistrering'!$H71*'05 Målinger'!$AI81=0,0,'04 Brukerregistrering'!$H71*'05 Målinger'!$AI81)</f>
        <v>0</v>
      </c>
      <c r="H74" s="160">
        <f>IF('04 Brukerregistrering'!$H71*'05 Målinger'!$AT81=0,0,'04 Brukerregistrering'!$H71*'05 Målinger'!$AT81)</f>
        <v>0</v>
      </c>
    </row>
    <row r="75" spans="1:8">
      <c r="A75" s="161" t="str">
        <f>IF('04 Brukerregistrering'!C72="","",'04 Brukerregistrering'!C72)</f>
        <v/>
      </c>
      <c r="B75" s="162" t="str">
        <f>IF('04 Brukerregistrering'!G72="","",'04 Brukerregistrering'!G72)</f>
        <v/>
      </c>
      <c r="C75" s="163" t="str">
        <f>IF('04 Brukerregistrering'!I72="","",'04 Brukerregistrering'!I72)</f>
        <v/>
      </c>
      <c r="D75" s="160">
        <f>IF('04 Brukerregistrering'!$H72*'05 Målinger'!G82=0,0,'04 Brukerregistrering'!$H72*'05 Målinger'!G82)</f>
        <v>0</v>
      </c>
      <c r="E75" s="160">
        <f>IF('04 Brukerregistrering'!$H72*'05 Målinger'!$M82=0,0,'04 Brukerregistrering'!$H72*'05 Målinger'!$M82)</f>
        <v>0</v>
      </c>
      <c r="F75" s="160">
        <f>IF('04 Brukerregistrering'!$H72*'05 Målinger'!$X82=0,0,'04 Brukerregistrering'!$H72*'05 Målinger'!$X82)</f>
        <v>0</v>
      </c>
      <c r="G75" s="160">
        <f>IF('04 Brukerregistrering'!$H72*'05 Målinger'!$AI82=0,0,'04 Brukerregistrering'!$H72*'05 Målinger'!$AI82)</f>
        <v>0</v>
      </c>
      <c r="H75" s="160">
        <f>IF('04 Brukerregistrering'!$H72*'05 Målinger'!$AT82=0,0,'04 Brukerregistrering'!$H72*'05 Målinger'!$AT82)</f>
        <v>0</v>
      </c>
    </row>
    <row r="76" spans="1:8">
      <c r="A76" s="161" t="str">
        <f>IF('04 Brukerregistrering'!C73="","",'04 Brukerregistrering'!C73)</f>
        <v/>
      </c>
      <c r="B76" s="162" t="str">
        <f>IF('04 Brukerregistrering'!G73="","",'04 Brukerregistrering'!G73)</f>
        <v/>
      </c>
      <c r="C76" s="163" t="str">
        <f>IF('04 Brukerregistrering'!I73="","",'04 Brukerregistrering'!I73)</f>
        <v/>
      </c>
      <c r="D76" s="160">
        <f>IF('04 Brukerregistrering'!$H73*'05 Målinger'!G83=0,0,'04 Brukerregistrering'!$H73*'05 Målinger'!G83)</f>
        <v>0</v>
      </c>
      <c r="E76" s="160">
        <f>IF('04 Brukerregistrering'!$H73*'05 Målinger'!$M83=0,0,'04 Brukerregistrering'!$H73*'05 Målinger'!$M83)</f>
        <v>0</v>
      </c>
      <c r="F76" s="160">
        <f>IF('04 Brukerregistrering'!$H73*'05 Målinger'!$X83=0,0,'04 Brukerregistrering'!$H73*'05 Målinger'!$X83)</f>
        <v>0</v>
      </c>
      <c r="G76" s="160">
        <f>IF('04 Brukerregistrering'!$H73*'05 Målinger'!$AI83=0,0,'04 Brukerregistrering'!$H73*'05 Målinger'!$AI83)</f>
        <v>0</v>
      </c>
      <c r="H76" s="160">
        <f>IF('04 Brukerregistrering'!$H73*'05 Målinger'!$AT83=0,0,'04 Brukerregistrering'!$H73*'05 Målinger'!$AT83)</f>
        <v>0</v>
      </c>
    </row>
    <row r="77" spans="1:8">
      <c r="A77" s="161" t="str">
        <f>IF('04 Brukerregistrering'!C74="","",'04 Brukerregistrering'!C74)</f>
        <v/>
      </c>
      <c r="B77" s="162" t="str">
        <f>IF('04 Brukerregistrering'!G74="","",'04 Brukerregistrering'!G74)</f>
        <v/>
      </c>
      <c r="C77" s="163" t="str">
        <f>IF('04 Brukerregistrering'!I74="","",'04 Brukerregistrering'!I74)</f>
        <v/>
      </c>
      <c r="D77" s="160">
        <f>IF('04 Brukerregistrering'!$H74*'05 Målinger'!G84=0,0,'04 Brukerregistrering'!$H74*'05 Målinger'!G84)</f>
        <v>0</v>
      </c>
      <c r="E77" s="160">
        <f>IF('04 Brukerregistrering'!$H74*'05 Målinger'!$M84=0,0,'04 Brukerregistrering'!$H74*'05 Målinger'!$M84)</f>
        <v>0</v>
      </c>
      <c r="F77" s="160">
        <f>IF('04 Brukerregistrering'!$H74*'05 Målinger'!$X84=0,0,'04 Brukerregistrering'!$H74*'05 Målinger'!$X84)</f>
        <v>0</v>
      </c>
      <c r="G77" s="160">
        <f>IF('04 Brukerregistrering'!$H74*'05 Målinger'!$AI84=0,0,'04 Brukerregistrering'!$H74*'05 Målinger'!$AI84)</f>
        <v>0</v>
      </c>
      <c r="H77" s="160">
        <f>IF('04 Brukerregistrering'!$H74*'05 Målinger'!$AT84=0,0,'04 Brukerregistrering'!$H74*'05 Målinger'!$AT84)</f>
        <v>0</v>
      </c>
    </row>
    <row r="78" spans="1:8">
      <c r="A78" s="161" t="str">
        <f>IF('04 Brukerregistrering'!C75="","",'04 Brukerregistrering'!C75)</f>
        <v/>
      </c>
      <c r="B78" s="162" t="str">
        <f>IF('04 Brukerregistrering'!G75="","",'04 Brukerregistrering'!G75)</f>
        <v/>
      </c>
      <c r="C78" s="163" t="str">
        <f>IF('04 Brukerregistrering'!I75="","",'04 Brukerregistrering'!I75)</f>
        <v/>
      </c>
      <c r="D78" s="160">
        <f>IF('04 Brukerregistrering'!$H75*'05 Målinger'!G85=0,0,'04 Brukerregistrering'!$H75*'05 Målinger'!G85)</f>
        <v>0</v>
      </c>
      <c r="E78" s="160">
        <f>IF('04 Brukerregistrering'!$H75*'05 Målinger'!$M85=0,0,'04 Brukerregistrering'!$H75*'05 Målinger'!$M85)</f>
        <v>0</v>
      </c>
      <c r="F78" s="160">
        <f>IF('04 Brukerregistrering'!$H75*'05 Målinger'!$X85=0,0,'04 Brukerregistrering'!$H75*'05 Målinger'!$X85)</f>
        <v>0</v>
      </c>
      <c r="G78" s="160">
        <f>IF('04 Brukerregistrering'!$H75*'05 Målinger'!$AI85=0,0,'04 Brukerregistrering'!$H75*'05 Målinger'!$AI85)</f>
        <v>0</v>
      </c>
      <c r="H78" s="160">
        <f>IF('04 Brukerregistrering'!$H75*'05 Målinger'!$AT85=0,0,'04 Brukerregistrering'!$H75*'05 Målinger'!$AT85)</f>
        <v>0</v>
      </c>
    </row>
    <row r="79" spans="1:8">
      <c r="A79" s="161" t="str">
        <f>IF('04 Brukerregistrering'!C76="","",'04 Brukerregistrering'!C76)</f>
        <v/>
      </c>
      <c r="B79" s="162" t="str">
        <f>IF('04 Brukerregistrering'!G76="","",'04 Brukerregistrering'!G76)</f>
        <v/>
      </c>
      <c r="C79" s="163" t="str">
        <f>IF('04 Brukerregistrering'!I76="","",'04 Brukerregistrering'!I76)</f>
        <v/>
      </c>
      <c r="D79" s="160">
        <f>IF('04 Brukerregistrering'!$H76*'05 Målinger'!G86=0,0,'04 Brukerregistrering'!$H76*'05 Målinger'!G86)</f>
        <v>0</v>
      </c>
      <c r="E79" s="160">
        <f>IF('04 Brukerregistrering'!$H76*'05 Målinger'!$M86=0,0,'04 Brukerregistrering'!$H76*'05 Målinger'!$M86)</f>
        <v>0</v>
      </c>
      <c r="F79" s="160">
        <f>IF('04 Brukerregistrering'!$H76*'05 Målinger'!$X86=0,0,'04 Brukerregistrering'!$H76*'05 Målinger'!$X86)</f>
        <v>0</v>
      </c>
      <c r="G79" s="160">
        <f>IF('04 Brukerregistrering'!$H76*'05 Målinger'!$AI86=0,0,'04 Brukerregistrering'!$H76*'05 Målinger'!$AI86)</f>
        <v>0</v>
      </c>
      <c r="H79" s="160">
        <f>IF('04 Brukerregistrering'!$H76*'05 Målinger'!$AT86=0,0,'04 Brukerregistrering'!$H76*'05 Målinger'!$AT86)</f>
        <v>0</v>
      </c>
    </row>
    <row r="80" spans="1:8">
      <c r="A80" s="161" t="str">
        <f>IF('04 Brukerregistrering'!C77="","",'04 Brukerregistrering'!C77)</f>
        <v/>
      </c>
      <c r="B80" s="162" t="str">
        <f>IF('04 Brukerregistrering'!G77="","",'04 Brukerregistrering'!G77)</f>
        <v/>
      </c>
      <c r="C80" s="163" t="str">
        <f>IF('04 Brukerregistrering'!I77="","",'04 Brukerregistrering'!I77)</f>
        <v/>
      </c>
      <c r="D80" s="160">
        <f>IF('04 Brukerregistrering'!$H77*'05 Målinger'!G87=0,0,'04 Brukerregistrering'!$H77*'05 Målinger'!G87)</f>
        <v>0</v>
      </c>
      <c r="E80" s="160">
        <f>IF('04 Brukerregistrering'!$H77*'05 Målinger'!$M87=0,0,'04 Brukerregistrering'!$H77*'05 Målinger'!$M87)</f>
        <v>0</v>
      </c>
      <c r="F80" s="160">
        <f>IF('04 Brukerregistrering'!$H77*'05 Målinger'!$X87=0,0,'04 Brukerregistrering'!$H77*'05 Målinger'!$X87)</f>
        <v>0</v>
      </c>
      <c r="G80" s="160">
        <f>IF('04 Brukerregistrering'!$H77*'05 Målinger'!$AI87=0,0,'04 Brukerregistrering'!$H77*'05 Målinger'!$AI87)</f>
        <v>0</v>
      </c>
      <c r="H80" s="160">
        <f>IF('04 Brukerregistrering'!$H77*'05 Målinger'!$AT87=0,0,'04 Brukerregistrering'!$H77*'05 Målinger'!$AT87)</f>
        <v>0</v>
      </c>
    </row>
    <row r="81" spans="1:8">
      <c r="A81" s="161" t="str">
        <f>IF('04 Brukerregistrering'!C78="","",'04 Brukerregistrering'!C78)</f>
        <v/>
      </c>
      <c r="B81" s="162" t="str">
        <f>IF('04 Brukerregistrering'!G78="","",'04 Brukerregistrering'!G78)</f>
        <v/>
      </c>
      <c r="C81" s="163" t="str">
        <f>IF('04 Brukerregistrering'!I78="","",'04 Brukerregistrering'!I78)</f>
        <v/>
      </c>
      <c r="D81" s="160">
        <f>IF('04 Brukerregistrering'!$H78*'05 Målinger'!G88=0,0,'04 Brukerregistrering'!$H78*'05 Målinger'!G88)</f>
        <v>0</v>
      </c>
      <c r="E81" s="160">
        <f>IF('04 Brukerregistrering'!$H78*'05 Målinger'!$M88=0,0,'04 Brukerregistrering'!$H78*'05 Målinger'!$M88)</f>
        <v>0</v>
      </c>
      <c r="F81" s="160">
        <f>IF('04 Brukerregistrering'!$H78*'05 Målinger'!$X88=0,0,'04 Brukerregistrering'!$H78*'05 Målinger'!$X88)</f>
        <v>0</v>
      </c>
      <c r="G81" s="160">
        <f>IF('04 Brukerregistrering'!$H78*'05 Målinger'!$AI88=0,0,'04 Brukerregistrering'!$H78*'05 Målinger'!$AI88)</f>
        <v>0</v>
      </c>
      <c r="H81" s="160">
        <f>IF('04 Brukerregistrering'!$H78*'05 Målinger'!$AT88=0,0,'04 Brukerregistrering'!$H78*'05 Målinger'!$AT88)</f>
        <v>0</v>
      </c>
    </row>
    <row r="82" spans="1:8">
      <c r="A82" s="161" t="str">
        <f>IF('04 Brukerregistrering'!C79="","",'04 Brukerregistrering'!C79)</f>
        <v/>
      </c>
      <c r="B82" s="162" t="str">
        <f>IF('04 Brukerregistrering'!G79="","",'04 Brukerregistrering'!G79)</f>
        <v/>
      </c>
      <c r="C82" s="163" t="str">
        <f>IF('04 Brukerregistrering'!I79="","",'04 Brukerregistrering'!I79)</f>
        <v/>
      </c>
      <c r="D82" s="160">
        <f>IF('04 Brukerregistrering'!$H79*'05 Målinger'!G89=0,0,'04 Brukerregistrering'!$H79*'05 Målinger'!G89)</f>
        <v>0</v>
      </c>
      <c r="E82" s="160">
        <f>IF('04 Brukerregistrering'!$H79*'05 Målinger'!$M89=0,0,'04 Brukerregistrering'!$H79*'05 Målinger'!$M89)</f>
        <v>0</v>
      </c>
      <c r="F82" s="160">
        <f>IF('04 Brukerregistrering'!$H79*'05 Målinger'!$X89=0,0,'04 Brukerregistrering'!$H79*'05 Målinger'!$X89)</f>
        <v>0</v>
      </c>
      <c r="G82" s="160">
        <f>IF('04 Brukerregistrering'!$H79*'05 Målinger'!$AI89=0,0,'04 Brukerregistrering'!$H79*'05 Målinger'!$AI89)</f>
        <v>0</v>
      </c>
      <c r="H82" s="160">
        <f>IF('04 Brukerregistrering'!$H79*'05 Målinger'!$AT89=0,0,'04 Brukerregistrering'!$H79*'05 Målinger'!$AT89)</f>
        <v>0</v>
      </c>
    </row>
    <row r="83" spans="1:8">
      <c r="A83" s="161" t="str">
        <f>IF('04 Brukerregistrering'!C80="","",'04 Brukerregistrering'!C80)</f>
        <v/>
      </c>
      <c r="B83" s="162" t="str">
        <f>IF('04 Brukerregistrering'!G80="","",'04 Brukerregistrering'!G80)</f>
        <v/>
      </c>
      <c r="C83" s="163" t="str">
        <f>IF('04 Brukerregistrering'!I80="","",'04 Brukerregistrering'!I80)</f>
        <v/>
      </c>
      <c r="D83" s="160">
        <f>IF('04 Brukerregistrering'!$H80*'05 Målinger'!G90=0,0,'04 Brukerregistrering'!$H80*'05 Målinger'!G90)</f>
        <v>0</v>
      </c>
      <c r="E83" s="160">
        <f>IF('04 Brukerregistrering'!$H80*'05 Målinger'!$M90=0,0,'04 Brukerregistrering'!$H80*'05 Målinger'!$M90)</f>
        <v>0</v>
      </c>
      <c r="F83" s="160">
        <f>IF('04 Brukerregistrering'!$H80*'05 Målinger'!$X90=0,0,'04 Brukerregistrering'!$H80*'05 Målinger'!$X90)</f>
        <v>0</v>
      </c>
      <c r="G83" s="160">
        <f>IF('04 Brukerregistrering'!$H80*'05 Målinger'!$AI90=0,0,'04 Brukerregistrering'!$H80*'05 Målinger'!$AI90)</f>
        <v>0</v>
      </c>
      <c r="H83" s="160">
        <f>IF('04 Brukerregistrering'!$H80*'05 Målinger'!$AT90=0,0,'04 Brukerregistrering'!$H80*'05 Målinger'!$AT90)</f>
        <v>0</v>
      </c>
    </row>
    <row r="84" spans="1:8">
      <c r="A84" s="161" t="str">
        <f>IF('04 Brukerregistrering'!C81="","",'04 Brukerregistrering'!C81)</f>
        <v/>
      </c>
      <c r="B84" s="162" t="str">
        <f>IF('04 Brukerregistrering'!G81="","",'04 Brukerregistrering'!G81)</f>
        <v/>
      </c>
      <c r="C84" s="163" t="str">
        <f>IF('04 Brukerregistrering'!I81="","",'04 Brukerregistrering'!I81)</f>
        <v/>
      </c>
      <c r="D84" s="160">
        <f>IF('04 Brukerregistrering'!$H81*'05 Målinger'!G91=0,0,'04 Brukerregistrering'!$H81*'05 Målinger'!G91)</f>
        <v>0</v>
      </c>
      <c r="E84" s="160">
        <f>IF('04 Brukerregistrering'!$H81*'05 Målinger'!$M91=0,0,'04 Brukerregistrering'!$H81*'05 Målinger'!$M91)</f>
        <v>0</v>
      </c>
      <c r="F84" s="160">
        <f>IF('04 Brukerregistrering'!$H81*'05 Målinger'!$X91=0,0,'04 Brukerregistrering'!$H81*'05 Målinger'!$X91)</f>
        <v>0</v>
      </c>
      <c r="G84" s="160">
        <f>IF('04 Brukerregistrering'!$H81*'05 Målinger'!$AI91=0,0,'04 Brukerregistrering'!$H81*'05 Målinger'!$AI91)</f>
        <v>0</v>
      </c>
      <c r="H84" s="160">
        <f>IF('04 Brukerregistrering'!$H81*'05 Målinger'!$AT91=0,0,'04 Brukerregistrering'!$H81*'05 Målinger'!$AT91)</f>
        <v>0</v>
      </c>
    </row>
    <row r="85" spans="1:8">
      <c r="A85" s="161" t="str">
        <f>IF('04 Brukerregistrering'!C82="","",'04 Brukerregistrering'!C82)</f>
        <v/>
      </c>
      <c r="B85" s="162" t="str">
        <f>IF('04 Brukerregistrering'!G82="","",'04 Brukerregistrering'!G82)</f>
        <v/>
      </c>
      <c r="C85" s="163" t="str">
        <f>IF('04 Brukerregistrering'!I82="","",'04 Brukerregistrering'!I82)</f>
        <v/>
      </c>
      <c r="D85" s="160">
        <f>IF('04 Brukerregistrering'!$H82*'05 Målinger'!G92=0,0,'04 Brukerregistrering'!$H82*'05 Målinger'!G92)</f>
        <v>0</v>
      </c>
      <c r="E85" s="160">
        <f>IF('04 Brukerregistrering'!$H82*'05 Målinger'!$M92=0,0,'04 Brukerregistrering'!$H82*'05 Målinger'!$M92)</f>
        <v>0</v>
      </c>
      <c r="F85" s="160">
        <f>IF('04 Brukerregistrering'!$H82*'05 Målinger'!$X92=0,0,'04 Brukerregistrering'!$H82*'05 Målinger'!$X92)</f>
        <v>0</v>
      </c>
      <c r="G85" s="160">
        <f>IF('04 Brukerregistrering'!$H82*'05 Målinger'!$AI92=0,0,'04 Brukerregistrering'!$H82*'05 Målinger'!$AI92)</f>
        <v>0</v>
      </c>
      <c r="H85" s="160">
        <f>IF('04 Brukerregistrering'!$H82*'05 Målinger'!$AT92=0,0,'04 Brukerregistrering'!$H82*'05 Målinger'!$AT92)</f>
        <v>0</v>
      </c>
    </row>
    <row r="86" spans="1:8">
      <c r="A86" s="161" t="str">
        <f>IF('04 Brukerregistrering'!C83="","",'04 Brukerregistrering'!C83)</f>
        <v/>
      </c>
      <c r="B86" s="162" t="str">
        <f>IF('04 Brukerregistrering'!G83="","",'04 Brukerregistrering'!G83)</f>
        <v/>
      </c>
      <c r="C86" s="163" t="str">
        <f>IF('04 Brukerregistrering'!I83="","",'04 Brukerregistrering'!I83)</f>
        <v/>
      </c>
      <c r="D86" s="160">
        <f>IF('04 Brukerregistrering'!$H83*'05 Målinger'!G93=0,0,'04 Brukerregistrering'!$H83*'05 Målinger'!G93)</f>
        <v>0</v>
      </c>
      <c r="E86" s="160">
        <f>IF('04 Brukerregistrering'!$H83*'05 Målinger'!$M93=0,0,'04 Brukerregistrering'!$H83*'05 Målinger'!$M93)</f>
        <v>0</v>
      </c>
      <c r="F86" s="160">
        <f>IF('04 Brukerregistrering'!$H83*'05 Målinger'!$X93=0,0,'04 Brukerregistrering'!$H83*'05 Målinger'!$X93)</f>
        <v>0</v>
      </c>
      <c r="G86" s="160">
        <f>IF('04 Brukerregistrering'!$H83*'05 Målinger'!$AI93=0,0,'04 Brukerregistrering'!$H83*'05 Målinger'!$AI93)</f>
        <v>0</v>
      </c>
      <c r="H86" s="160">
        <f>IF('04 Brukerregistrering'!$H83*'05 Målinger'!$AT93=0,0,'04 Brukerregistrering'!$H83*'05 Målinger'!$AT93)</f>
        <v>0</v>
      </c>
    </row>
    <row r="87" spans="1:8">
      <c r="A87" s="161" t="str">
        <f>IF('04 Brukerregistrering'!C84="","",'04 Brukerregistrering'!C84)</f>
        <v/>
      </c>
      <c r="B87" s="162" t="str">
        <f>IF('04 Brukerregistrering'!G84="","",'04 Brukerregistrering'!G84)</f>
        <v/>
      </c>
      <c r="C87" s="163" t="str">
        <f>IF('04 Brukerregistrering'!I84="","",'04 Brukerregistrering'!I84)</f>
        <v/>
      </c>
      <c r="D87" s="160">
        <f>IF('04 Brukerregistrering'!$H84*'05 Målinger'!G94=0,0,'04 Brukerregistrering'!$H84*'05 Målinger'!G94)</f>
        <v>0</v>
      </c>
      <c r="E87" s="160">
        <f>IF('04 Brukerregistrering'!$H84*'05 Målinger'!$M94=0,0,'04 Brukerregistrering'!$H84*'05 Målinger'!$M94)</f>
        <v>0</v>
      </c>
      <c r="F87" s="160">
        <f>IF('04 Brukerregistrering'!$H84*'05 Målinger'!$X94=0,0,'04 Brukerregistrering'!$H84*'05 Målinger'!$X94)</f>
        <v>0</v>
      </c>
      <c r="G87" s="160">
        <f>IF('04 Brukerregistrering'!$H84*'05 Målinger'!$AI94=0,0,'04 Brukerregistrering'!$H84*'05 Målinger'!$AI94)</f>
        <v>0</v>
      </c>
      <c r="H87" s="160">
        <f>IF('04 Brukerregistrering'!$H84*'05 Målinger'!$AT94=0,0,'04 Brukerregistrering'!$H84*'05 Målinger'!$AT94)</f>
        <v>0</v>
      </c>
    </row>
    <row r="88" spans="1:8">
      <c r="A88" s="161" t="str">
        <f>IF('04 Brukerregistrering'!C85="","",'04 Brukerregistrering'!C85)</f>
        <v/>
      </c>
      <c r="B88" s="162" t="str">
        <f>IF('04 Brukerregistrering'!G85="","",'04 Brukerregistrering'!G85)</f>
        <v/>
      </c>
      <c r="C88" s="163" t="str">
        <f>IF('04 Brukerregistrering'!I85="","",'04 Brukerregistrering'!I85)</f>
        <v/>
      </c>
      <c r="D88" s="160">
        <f>IF('04 Brukerregistrering'!$H85*'05 Målinger'!G95=0,0,'04 Brukerregistrering'!$H85*'05 Målinger'!G95)</f>
        <v>0</v>
      </c>
      <c r="E88" s="160">
        <f>IF('04 Brukerregistrering'!$H85*'05 Målinger'!$M95=0,0,'04 Brukerregistrering'!$H85*'05 Målinger'!$M95)</f>
        <v>0</v>
      </c>
      <c r="F88" s="160">
        <f>IF('04 Brukerregistrering'!$H85*'05 Målinger'!$X95=0,0,'04 Brukerregistrering'!$H85*'05 Målinger'!$X95)</f>
        <v>0</v>
      </c>
      <c r="G88" s="160">
        <f>IF('04 Brukerregistrering'!$H85*'05 Målinger'!$AI95=0,0,'04 Brukerregistrering'!$H85*'05 Målinger'!$AI95)</f>
        <v>0</v>
      </c>
      <c r="H88" s="160">
        <f>IF('04 Brukerregistrering'!$H85*'05 Målinger'!$AT95=0,0,'04 Brukerregistrering'!$H85*'05 Målinger'!$AT95)</f>
        <v>0</v>
      </c>
    </row>
    <row r="89" spans="1:8">
      <c r="A89" s="161" t="str">
        <f>IF('04 Brukerregistrering'!C86="","",'04 Brukerregistrering'!C86)</f>
        <v/>
      </c>
      <c r="B89" s="162" t="str">
        <f>IF('04 Brukerregistrering'!G86="","",'04 Brukerregistrering'!G86)</f>
        <v/>
      </c>
      <c r="C89" s="163" t="str">
        <f>IF('04 Brukerregistrering'!I86="","",'04 Brukerregistrering'!I86)</f>
        <v/>
      </c>
      <c r="D89" s="160">
        <f>IF('04 Brukerregistrering'!$H86*'05 Målinger'!G96=0,0,'04 Brukerregistrering'!$H86*'05 Målinger'!G96)</f>
        <v>0</v>
      </c>
      <c r="E89" s="160">
        <f>IF('04 Brukerregistrering'!$H86*'05 Målinger'!$M96=0,0,'04 Brukerregistrering'!$H86*'05 Målinger'!$M96)</f>
        <v>0</v>
      </c>
      <c r="F89" s="160">
        <f>IF('04 Brukerregistrering'!$H86*'05 Målinger'!$X96=0,0,'04 Brukerregistrering'!$H86*'05 Målinger'!$X96)</f>
        <v>0</v>
      </c>
      <c r="G89" s="160">
        <f>IF('04 Brukerregistrering'!$H86*'05 Målinger'!$AI96=0,0,'04 Brukerregistrering'!$H86*'05 Målinger'!$AI96)</f>
        <v>0</v>
      </c>
      <c r="H89" s="160">
        <f>IF('04 Brukerregistrering'!$H86*'05 Målinger'!$AT96=0,0,'04 Brukerregistrering'!$H86*'05 Målinger'!$AT96)</f>
        <v>0</v>
      </c>
    </row>
    <row r="90" spans="1:8">
      <c r="A90" s="161" t="str">
        <f>IF('04 Brukerregistrering'!C87="","",'04 Brukerregistrering'!C87)</f>
        <v/>
      </c>
      <c r="B90" s="162" t="str">
        <f>IF('04 Brukerregistrering'!G87="","",'04 Brukerregistrering'!G87)</f>
        <v/>
      </c>
      <c r="C90" s="163" t="str">
        <f>IF('04 Brukerregistrering'!I87="","",'04 Brukerregistrering'!I87)</f>
        <v/>
      </c>
      <c r="D90" s="160">
        <f>IF('04 Brukerregistrering'!$H87*'05 Målinger'!G97=0,0,'04 Brukerregistrering'!$H87*'05 Målinger'!G97)</f>
        <v>0</v>
      </c>
      <c r="E90" s="160">
        <f>IF('04 Brukerregistrering'!$H87*'05 Målinger'!$M97=0,0,'04 Brukerregistrering'!$H87*'05 Målinger'!$M97)</f>
        <v>0</v>
      </c>
      <c r="F90" s="160">
        <f>IF('04 Brukerregistrering'!$H87*'05 Målinger'!$X97=0,0,'04 Brukerregistrering'!$H87*'05 Målinger'!$X97)</f>
        <v>0</v>
      </c>
      <c r="G90" s="160">
        <f>IF('04 Brukerregistrering'!$H87*'05 Målinger'!$AI97=0,0,'04 Brukerregistrering'!$H87*'05 Målinger'!$AI97)</f>
        <v>0</v>
      </c>
      <c r="H90" s="160">
        <f>IF('04 Brukerregistrering'!$H87*'05 Målinger'!$AT97=0,0,'04 Brukerregistrering'!$H87*'05 Målinger'!$AT97)</f>
        <v>0</v>
      </c>
    </row>
    <row r="91" spans="1:8">
      <c r="A91" s="161" t="str">
        <f>IF('04 Brukerregistrering'!C88="","",'04 Brukerregistrering'!C88)</f>
        <v/>
      </c>
      <c r="B91" s="162" t="str">
        <f>IF('04 Brukerregistrering'!G88="","",'04 Brukerregistrering'!G88)</f>
        <v/>
      </c>
      <c r="C91" s="163" t="str">
        <f>IF('04 Brukerregistrering'!I88="","",'04 Brukerregistrering'!I88)</f>
        <v/>
      </c>
      <c r="D91" s="160">
        <f>IF('04 Brukerregistrering'!$H88*'05 Målinger'!G98=0,0,'04 Brukerregistrering'!$H88*'05 Målinger'!G98)</f>
        <v>0</v>
      </c>
      <c r="E91" s="160">
        <f>IF('04 Brukerregistrering'!$H88*'05 Målinger'!$M98=0,0,'04 Brukerregistrering'!$H88*'05 Målinger'!$M98)</f>
        <v>0</v>
      </c>
      <c r="F91" s="160">
        <f>IF('04 Brukerregistrering'!$H88*'05 Målinger'!$X98=0,0,'04 Brukerregistrering'!$H88*'05 Målinger'!$X98)</f>
        <v>0</v>
      </c>
      <c r="G91" s="160">
        <f>IF('04 Brukerregistrering'!$H88*'05 Målinger'!$AI98=0,0,'04 Brukerregistrering'!$H88*'05 Målinger'!$AI98)</f>
        <v>0</v>
      </c>
      <c r="H91" s="160">
        <f>IF('04 Brukerregistrering'!$H88*'05 Målinger'!$AT98=0,0,'04 Brukerregistrering'!$H88*'05 Målinger'!$AT98)</f>
        <v>0</v>
      </c>
    </row>
    <row r="92" spans="1:8">
      <c r="A92" s="161" t="str">
        <f>IF('04 Brukerregistrering'!C89="","",'04 Brukerregistrering'!C89)</f>
        <v/>
      </c>
      <c r="B92" s="162" t="str">
        <f>IF('04 Brukerregistrering'!G89="","",'04 Brukerregistrering'!G89)</f>
        <v/>
      </c>
      <c r="C92" s="163" t="str">
        <f>IF('04 Brukerregistrering'!I89="","",'04 Brukerregistrering'!I89)</f>
        <v/>
      </c>
      <c r="D92" s="160">
        <f>IF('04 Brukerregistrering'!$H89*'05 Målinger'!G99=0,0,'04 Brukerregistrering'!$H89*'05 Målinger'!G99)</f>
        <v>0</v>
      </c>
      <c r="E92" s="160">
        <f>IF('04 Brukerregistrering'!$H89*'05 Målinger'!$M99=0,0,'04 Brukerregistrering'!$H89*'05 Målinger'!$M99)</f>
        <v>0</v>
      </c>
      <c r="F92" s="160">
        <f>IF('04 Brukerregistrering'!$H89*'05 Målinger'!$X99=0,0,'04 Brukerregistrering'!$H89*'05 Målinger'!$X99)</f>
        <v>0</v>
      </c>
      <c r="G92" s="160">
        <f>IF('04 Brukerregistrering'!$H89*'05 Målinger'!$AI99=0,0,'04 Brukerregistrering'!$H89*'05 Målinger'!$AI99)</f>
        <v>0</v>
      </c>
      <c r="H92" s="160">
        <f>IF('04 Brukerregistrering'!$H89*'05 Målinger'!$AT99=0,0,'04 Brukerregistrering'!$H89*'05 Målinger'!$AT99)</f>
        <v>0</v>
      </c>
    </row>
    <row r="93" spans="1:8">
      <c r="A93" s="161" t="str">
        <f>IF('04 Brukerregistrering'!C90="","",'04 Brukerregistrering'!C90)</f>
        <v/>
      </c>
      <c r="B93" s="162" t="str">
        <f>IF('04 Brukerregistrering'!G90="","",'04 Brukerregistrering'!G90)</f>
        <v/>
      </c>
      <c r="C93" s="163" t="str">
        <f>IF('04 Brukerregistrering'!I90="","",'04 Brukerregistrering'!I90)</f>
        <v/>
      </c>
      <c r="D93" s="160">
        <f>IF('04 Brukerregistrering'!$H90*'05 Målinger'!G100=0,0,'04 Brukerregistrering'!$H90*'05 Målinger'!G100)</f>
        <v>0</v>
      </c>
      <c r="E93" s="160">
        <f>IF('04 Brukerregistrering'!$H90*'05 Målinger'!$M100=0,0,'04 Brukerregistrering'!$H90*'05 Målinger'!$M100)</f>
        <v>0</v>
      </c>
      <c r="F93" s="160">
        <f>IF('04 Brukerregistrering'!$H90*'05 Målinger'!$X100=0,0,'04 Brukerregistrering'!$H90*'05 Målinger'!$X100)</f>
        <v>0</v>
      </c>
      <c r="G93" s="160">
        <f>IF('04 Brukerregistrering'!$H90*'05 Målinger'!$AI100=0,0,'04 Brukerregistrering'!$H90*'05 Målinger'!$AI100)</f>
        <v>0</v>
      </c>
      <c r="H93" s="160">
        <f>IF('04 Brukerregistrering'!$H90*'05 Målinger'!$AT100=0,0,'04 Brukerregistrering'!$H90*'05 Målinger'!$AT100)</f>
        <v>0</v>
      </c>
    </row>
    <row r="94" spans="1:8">
      <c r="A94" s="161" t="str">
        <f>IF('04 Brukerregistrering'!C91="","",'04 Brukerregistrering'!C91)</f>
        <v/>
      </c>
      <c r="B94" s="162" t="str">
        <f>IF('04 Brukerregistrering'!G91="","",'04 Brukerregistrering'!G91)</f>
        <v/>
      </c>
      <c r="C94" s="163" t="str">
        <f>IF('04 Brukerregistrering'!I91="","",'04 Brukerregistrering'!I91)</f>
        <v/>
      </c>
      <c r="D94" s="160">
        <f>IF('04 Brukerregistrering'!$H91*'05 Målinger'!G101=0,0,'04 Brukerregistrering'!$H91*'05 Målinger'!G101)</f>
        <v>0</v>
      </c>
      <c r="E94" s="160">
        <f>IF('04 Brukerregistrering'!$H91*'05 Målinger'!$M101=0,0,'04 Brukerregistrering'!$H91*'05 Målinger'!$M101)</f>
        <v>0</v>
      </c>
      <c r="F94" s="160">
        <f>IF('04 Brukerregistrering'!$H91*'05 Målinger'!$X101=0,0,'04 Brukerregistrering'!$H91*'05 Målinger'!$X101)</f>
        <v>0</v>
      </c>
      <c r="G94" s="160">
        <f>IF('04 Brukerregistrering'!$H91*'05 Målinger'!$AI101=0,0,'04 Brukerregistrering'!$H91*'05 Målinger'!$AI101)</f>
        <v>0</v>
      </c>
      <c r="H94" s="160">
        <f>IF('04 Brukerregistrering'!$H91*'05 Målinger'!$AT101=0,0,'04 Brukerregistrering'!$H91*'05 Målinger'!$AT101)</f>
        <v>0</v>
      </c>
    </row>
    <row r="95" spans="1:8">
      <c r="A95" s="161" t="str">
        <f>IF('04 Brukerregistrering'!C92="","",'04 Brukerregistrering'!C92)</f>
        <v/>
      </c>
      <c r="B95" s="162" t="str">
        <f>IF('04 Brukerregistrering'!G92="","",'04 Brukerregistrering'!G92)</f>
        <v/>
      </c>
      <c r="C95" s="163" t="str">
        <f>IF('04 Brukerregistrering'!I92="","",'04 Brukerregistrering'!I92)</f>
        <v/>
      </c>
      <c r="D95" s="160">
        <f>IF('04 Brukerregistrering'!$H92*'05 Målinger'!G102=0,0,'04 Brukerregistrering'!$H92*'05 Målinger'!G102)</f>
        <v>0</v>
      </c>
      <c r="E95" s="160">
        <f>IF('04 Brukerregistrering'!$H92*'05 Målinger'!$M102=0,0,'04 Brukerregistrering'!$H92*'05 Målinger'!$M102)</f>
        <v>0</v>
      </c>
      <c r="F95" s="160">
        <f>IF('04 Brukerregistrering'!$H92*'05 Målinger'!$X102=0,0,'04 Brukerregistrering'!$H92*'05 Målinger'!$X102)</f>
        <v>0</v>
      </c>
      <c r="G95" s="160">
        <f>IF('04 Brukerregistrering'!$H92*'05 Målinger'!$AI102=0,0,'04 Brukerregistrering'!$H92*'05 Målinger'!$AI102)</f>
        <v>0</v>
      </c>
      <c r="H95" s="160">
        <f>IF('04 Brukerregistrering'!$H92*'05 Målinger'!$AT102=0,0,'04 Brukerregistrering'!$H92*'05 Målinger'!$AT102)</f>
        <v>0</v>
      </c>
    </row>
    <row r="96" spans="1:8">
      <c r="A96" s="161" t="str">
        <f>IF('04 Brukerregistrering'!C93="","",'04 Brukerregistrering'!C93)</f>
        <v/>
      </c>
      <c r="B96" s="162" t="str">
        <f>IF('04 Brukerregistrering'!G93="","",'04 Brukerregistrering'!G93)</f>
        <v/>
      </c>
      <c r="C96" s="163" t="str">
        <f>IF('04 Brukerregistrering'!I93="","",'04 Brukerregistrering'!I93)</f>
        <v/>
      </c>
      <c r="D96" s="160">
        <f>IF('04 Brukerregistrering'!$H93*'05 Målinger'!G103=0,0,'04 Brukerregistrering'!$H93*'05 Målinger'!G103)</f>
        <v>0</v>
      </c>
      <c r="E96" s="160">
        <f>IF('04 Brukerregistrering'!$H93*'05 Målinger'!$M103=0,0,'04 Brukerregistrering'!$H93*'05 Målinger'!$M103)</f>
        <v>0</v>
      </c>
      <c r="F96" s="160">
        <f>IF('04 Brukerregistrering'!$H93*'05 Målinger'!$X103=0,0,'04 Brukerregistrering'!$H93*'05 Målinger'!$X103)</f>
        <v>0</v>
      </c>
      <c r="G96" s="160">
        <f>IF('04 Brukerregistrering'!$H93*'05 Målinger'!$AI103=0,0,'04 Brukerregistrering'!$H93*'05 Målinger'!$AI103)</f>
        <v>0</v>
      </c>
      <c r="H96" s="160">
        <f>IF('04 Brukerregistrering'!$H93*'05 Målinger'!$AT103=0,0,'04 Brukerregistrering'!$H93*'05 Målinger'!$AT103)</f>
        <v>0</v>
      </c>
    </row>
    <row r="97" spans="1:8">
      <c r="A97" s="161" t="str">
        <f>IF('04 Brukerregistrering'!C94="","",'04 Brukerregistrering'!C94)</f>
        <v/>
      </c>
      <c r="B97" s="162" t="str">
        <f>IF('04 Brukerregistrering'!G94="","",'04 Brukerregistrering'!G94)</f>
        <v/>
      </c>
      <c r="C97" s="163" t="str">
        <f>IF('04 Brukerregistrering'!I94="","",'04 Brukerregistrering'!I94)</f>
        <v/>
      </c>
      <c r="D97" s="160">
        <f>IF('04 Brukerregistrering'!$H94*'05 Målinger'!G104=0,0,'04 Brukerregistrering'!$H94*'05 Målinger'!G104)</f>
        <v>0</v>
      </c>
      <c r="E97" s="160">
        <f>IF('04 Brukerregistrering'!$H94*'05 Målinger'!$M104=0,0,'04 Brukerregistrering'!$H94*'05 Målinger'!$M104)</f>
        <v>0</v>
      </c>
      <c r="F97" s="160">
        <f>IF('04 Brukerregistrering'!$H94*'05 Målinger'!$X104=0,0,'04 Brukerregistrering'!$H94*'05 Målinger'!$X104)</f>
        <v>0</v>
      </c>
      <c r="G97" s="160">
        <f>IF('04 Brukerregistrering'!$H94*'05 Målinger'!$AI104=0,0,'04 Brukerregistrering'!$H94*'05 Målinger'!$AI104)</f>
        <v>0</v>
      </c>
      <c r="H97" s="160">
        <f>IF('04 Brukerregistrering'!$H94*'05 Målinger'!$AT104=0,0,'04 Brukerregistrering'!$H94*'05 Målinger'!$AT104)</f>
        <v>0</v>
      </c>
    </row>
    <row r="98" spans="1:8">
      <c r="A98" s="161" t="str">
        <f>IF('04 Brukerregistrering'!C95="","",'04 Brukerregistrering'!C95)</f>
        <v/>
      </c>
      <c r="B98" s="162" t="str">
        <f>IF('04 Brukerregistrering'!G95="","",'04 Brukerregistrering'!G95)</f>
        <v/>
      </c>
      <c r="C98" s="163" t="str">
        <f>IF('04 Brukerregistrering'!I95="","",'04 Brukerregistrering'!I95)</f>
        <v/>
      </c>
      <c r="D98" s="160">
        <f>IF('04 Brukerregistrering'!$H95*'05 Målinger'!G105=0,0,'04 Brukerregistrering'!$H95*'05 Målinger'!G105)</f>
        <v>0</v>
      </c>
      <c r="E98" s="160">
        <f>IF('04 Brukerregistrering'!$H95*'05 Målinger'!$M105=0,0,'04 Brukerregistrering'!$H95*'05 Målinger'!$M105)</f>
        <v>0</v>
      </c>
      <c r="F98" s="160">
        <f>IF('04 Brukerregistrering'!$H95*'05 Målinger'!$X105=0,0,'04 Brukerregistrering'!$H95*'05 Målinger'!$X105)</f>
        <v>0</v>
      </c>
      <c r="G98" s="160">
        <f>IF('04 Brukerregistrering'!$H95*'05 Målinger'!$AI105=0,0,'04 Brukerregistrering'!$H95*'05 Målinger'!$AI105)</f>
        <v>0</v>
      </c>
      <c r="H98" s="160">
        <f>IF('04 Brukerregistrering'!$H95*'05 Målinger'!$AT105=0,0,'04 Brukerregistrering'!$H95*'05 Målinger'!$AT105)</f>
        <v>0</v>
      </c>
    </row>
    <row r="99" spans="1:8">
      <c r="A99" s="161" t="str">
        <f>IF('04 Brukerregistrering'!C96="","",'04 Brukerregistrering'!C96)</f>
        <v/>
      </c>
      <c r="B99" s="162" t="str">
        <f>IF('04 Brukerregistrering'!G96="","",'04 Brukerregistrering'!G96)</f>
        <v/>
      </c>
      <c r="C99" s="163" t="str">
        <f>IF('04 Brukerregistrering'!I96="","",'04 Brukerregistrering'!I96)</f>
        <v/>
      </c>
      <c r="D99" s="160">
        <f>IF('04 Brukerregistrering'!$H96*'05 Målinger'!G106=0,0,'04 Brukerregistrering'!$H96*'05 Målinger'!G106)</f>
        <v>0</v>
      </c>
      <c r="E99" s="160">
        <f>IF('04 Brukerregistrering'!$H96*'05 Målinger'!$M106=0,0,'04 Brukerregistrering'!$H96*'05 Målinger'!$M106)</f>
        <v>0</v>
      </c>
      <c r="F99" s="160">
        <f>IF('04 Brukerregistrering'!$H96*'05 Målinger'!$X106=0,0,'04 Brukerregistrering'!$H96*'05 Målinger'!$X106)</f>
        <v>0</v>
      </c>
      <c r="G99" s="160">
        <f>IF('04 Brukerregistrering'!$H96*'05 Målinger'!$AI106=0,0,'04 Brukerregistrering'!$H96*'05 Målinger'!$AI106)</f>
        <v>0</v>
      </c>
      <c r="H99" s="160">
        <f>IF('04 Brukerregistrering'!$H96*'05 Målinger'!$AT106=0,0,'04 Brukerregistrering'!$H96*'05 Målinger'!$AT106)</f>
        <v>0</v>
      </c>
    </row>
    <row r="100" spans="1:8">
      <c r="A100" s="161" t="str">
        <f>IF('04 Brukerregistrering'!C97="","",'04 Brukerregistrering'!C97)</f>
        <v/>
      </c>
      <c r="B100" s="162" t="str">
        <f>IF('04 Brukerregistrering'!G97="","",'04 Brukerregistrering'!G97)</f>
        <v/>
      </c>
      <c r="C100" s="163" t="str">
        <f>IF('04 Brukerregistrering'!I97="","",'04 Brukerregistrering'!I97)</f>
        <v/>
      </c>
      <c r="D100" s="160">
        <f>IF('04 Brukerregistrering'!$H97*'05 Målinger'!G107=0,0,'04 Brukerregistrering'!$H97*'05 Målinger'!G107)</f>
        <v>0</v>
      </c>
      <c r="E100" s="160">
        <f>IF('04 Brukerregistrering'!$H97*'05 Målinger'!$M107=0,0,'04 Brukerregistrering'!$H97*'05 Målinger'!$M107)</f>
        <v>0</v>
      </c>
      <c r="F100" s="160">
        <f>IF('04 Brukerregistrering'!$H97*'05 Målinger'!$X107=0,0,'04 Brukerregistrering'!$H97*'05 Målinger'!$X107)</f>
        <v>0</v>
      </c>
      <c r="G100" s="160">
        <f>IF('04 Brukerregistrering'!$H97*'05 Målinger'!$AI107=0,0,'04 Brukerregistrering'!$H97*'05 Målinger'!$AI107)</f>
        <v>0</v>
      </c>
      <c r="H100" s="160">
        <f>IF('04 Brukerregistrering'!$H97*'05 Målinger'!$AT107=0,0,'04 Brukerregistrering'!$H97*'05 Målinger'!$AT107)</f>
        <v>0</v>
      </c>
    </row>
    <row r="101" spans="1:8">
      <c r="A101" s="161" t="str">
        <f>IF('04 Brukerregistrering'!C98="","",'04 Brukerregistrering'!C98)</f>
        <v/>
      </c>
      <c r="B101" s="162" t="str">
        <f>IF('04 Brukerregistrering'!G98="","",'04 Brukerregistrering'!G98)</f>
        <v/>
      </c>
      <c r="C101" s="163" t="str">
        <f>IF('04 Brukerregistrering'!I98="","",'04 Brukerregistrering'!I98)</f>
        <v/>
      </c>
      <c r="D101" s="160">
        <f>IF('04 Brukerregistrering'!$H98*'05 Målinger'!G108=0,0,'04 Brukerregistrering'!$H98*'05 Målinger'!G108)</f>
        <v>0</v>
      </c>
      <c r="E101" s="160">
        <f>IF('04 Brukerregistrering'!$H98*'05 Målinger'!$M108=0,0,'04 Brukerregistrering'!$H98*'05 Målinger'!$M108)</f>
        <v>0</v>
      </c>
      <c r="F101" s="160">
        <f>IF('04 Brukerregistrering'!$H98*'05 Målinger'!$X108=0,0,'04 Brukerregistrering'!$H98*'05 Målinger'!$X108)</f>
        <v>0</v>
      </c>
      <c r="G101" s="160">
        <f>IF('04 Brukerregistrering'!$H98*'05 Målinger'!$AI108=0,0,'04 Brukerregistrering'!$H98*'05 Målinger'!$AI108)</f>
        <v>0</v>
      </c>
      <c r="H101" s="160">
        <f>IF('04 Brukerregistrering'!$H98*'05 Målinger'!$AT108=0,0,'04 Brukerregistrering'!$H98*'05 Målinger'!$AT108)</f>
        <v>0</v>
      </c>
    </row>
    <row r="102" spans="1:8">
      <c r="A102" s="161" t="str">
        <f>IF('04 Brukerregistrering'!C99="","",'04 Brukerregistrering'!C99)</f>
        <v/>
      </c>
      <c r="B102" s="162" t="str">
        <f>IF('04 Brukerregistrering'!G99="","",'04 Brukerregistrering'!G99)</f>
        <v/>
      </c>
      <c r="C102" s="163" t="str">
        <f>IF('04 Brukerregistrering'!I99="","",'04 Brukerregistrering'!I99)</f>
        <v/>
      </c>
      <c r="D102" s="160">
        <f>IF('04 Brukerregistrering'!$H99*'05 Målinger'!G109=0,0,'04 Brukerregistrering'!$H99*'05 Målinger'!G109)</f>
        <v>0</v>
      </c>
      <c r="E102" s="160">
        <f>IF('04 Brukerregistrering'!$H99*'05 Målinger'!$M109=0,0,'04 Brukerregistrering'!$H99*'05 Målinger'!$M109)</f>
        <v>0</v>
      </c>
      <c r="F102" s="160">
        <f>IF('04 Brukerregistrering'!$H99*'05 Målinger'!$X109=0,0,'04 Brukerregistrering'!$H99*'05 Målinger'!$X109)</f>
        <v>0</v>
      </c>
      <c r="G102" s="160">
        <f>IF('04 Brukerregistrering'!$H99*'05 Målinger'!$AI109=0,0,'04 Brukerregistrering'!$H99*'05 Målinger'!$AI109)</f>
        <v>0</v>
      </c>
      <c r="H102" s="160">
        <f>IF('04 Brukerregistrering'!$H99*'05 Målinger'!$AT109=0,0,'04 Brukerregistrering'!$H99*'05 Målinger'!$AT109)</f>
        <v>0</v>
      </c>
    </row>
    <row r="103" spans="1:8">
      <c r="A103" s="161" t="str">
        <f>IF('04 Brukerregistrering'!C100="","",'04 Brukerregistrering'!C100)</f>
        <v/>
      </c>
      <c r="B103" s="162" t="str">
        <f>IF('04 Brukerregistrering'!G100="","",'04 Brukerregistrering'!G100)</f>
        <v/>
      </c>
      <c r="C103" s="163" t="str">
        <f>IF('04 Brukerregistrering'!I100="","",'04 Brukerregistrering'!I100)</f>
        <v/>
      </c>
      <c r="D103" s="160">
        <f>IF('04 Brukerregistrering'!$H100*'05 Målinger'!G110=0,0,'04 Brukerregistrering'!$H100*'05 Målinger'!G110)</f>
        <v>0</v>
      </c>
      <c r="E103" s="160">
        <f>IF('04 Brukerregistrering'!$H100*'05 Målinger'!$M110=0,0,'04 Brukerregistrering'!$H100*'05 Målinger'!$M110)</f>
        <v>0</v>
      </c>
      <c r="F103" s="160">
        <f>IF('04 Brukerregistrering'!$H100*'05 Målinger'!$X110=0,0,'04 Brukerregistrering'!$H100*'05 Målinger'!$X110)</f>
        <v>0</v>
      </c>
      <c r="G103" s="160">
        <f>IF('04 Brukerregistrering'!$H100*'05 Målinger'!$AI110=0,0,'04 Brukerregistrering'!$H100*'05 Målinger'!$AI110)</f>
        <v>0</v>
      </c>
      <c r="H103" s="160">
        <f>IF('04 Brukerregistrering'!$H100*'05 Målinger'!$AT110=0,0,'04 Brukerregistrering'!$H100*'05 Målinger'!$AT110)</f>
        <v>0</v>
      </c>
    </row>
    <row r="104" spans="1:8">
      <c r="A104" s="161" t="str">
        <f>IF('04 Brukerregistrering'!C101="","",'04 Brukerregistrering'!C101)</f>
        <v/>
      </c>
      <c r="B104" s="162" t="str">
        <f>IF('04 Brukerregistrering'!G101="","",'04 Brukerregistrering'!G101)</f>
        <v/>
      </c>
      <c r="C104" s="163" t="str">
        <f>IF('04 Brukerregistrering'!I101="","",'04 Brukerregistrering'!I101)</f>
        <v/>
      </c>
      <c r="D104" s="160">
        <f>IF('04 Brukerregistrering'!$H101*'05 Målinger'!G111=0,0,'04 Brukerregistrering'!$H101*'05 Målinger'!G111)</f>
        <v>0</v>
      </c>
      <c r="E104" s="160">
        <f>IF('04 Brukerregistrering'!$H101*'05 Målinger'!$M111=0,0,'04 Brukerregistrering'!$H101*'05 Målinger'!$M111)</f>
        <v>0</v>
      </c>
      <c r="F104" s="160">
        <f>IF('04 Brukerregistrering'!$H101*'05 Målinger'!$X111=0,0,'04 Brukerregistrering'!$H101*'05 Målinger'!$X111)</f>
        <v>0</v>
      </c>
      <c r="G104" s="160">
        <f>IF('04 Brukerregistrering'!$H101*'05 Målinger'!$AI111=0,0,'04 Brukerregistrering'!$H101*'05 Målinger'!$AI111)</f>
        <v>0</v>
      </c>
      <c r="H104" s="160">
        <f>IF('04 Brukerregistrering'!$H101*'05 Målinger'!$AT111=0,0,'04 Brukerregistrering'!$H101*'05 Målinger'!$AT111)</f>
        <v>0</v>
      </c>
    </row>
    <row r="105" spans="1:8">
      <c r="A105" s="161" t="str">
        <f>IF('04 Brukerregistrering'!C102="","",'04 Brukerregistrering'!C102)</f>
        <v/>
      </c>
      <c r="B105" s="162" t="str">
        <f>IF('04 Brukerregistrering'!G102="","",'04 Brukerregistrering'!G102)</f>
        <v/>
      </c>
      <c r="C105" s="163" t="str">
        <f>IF('04 Brukerregistrering'!I102="","",'04 Brukerregistrering'!I102)</f>
        <v/>
      </c>
      <c r="D105" s="160">
        <f>IF('04 Brukerregistrering'!$H102*'05 Målinger'!G112=0,0,'04 Brukerregistrering'!$H102*'05 Målinger'!G112)</f>
        <v>0</v>
      </c>
      <c r="E105" s="160">
        <f>IF('04 Brukerregistrering'!$H102*'05 Målinger'!$M112=0,0,'04 Brukerregistrering'!$H102*'05 Målinger'!$M112)</f>
        <v>0</v>
      </c>
      <c r="F105" s="160">
        <f>IF('04 Brukerregistrering'!$H102*'05 Målinger'!$X112=0,0,'04 Brukerregistrering'!$H102*'05 Målinger'!$X112)</f>
        <v>0</v>
      </c>
      <c r="G105" s="160">
        <f>IF('04 Brukerregistrering'!$H102*'05 Målinger'!$AI112=0,0,'04 Brukerregistrering'!$H102*'05 Målinger'!$AI112)</f>
        <v>0</v>
      </c>
      <c r="H105" s="160">
        <f>IF('04 Brukerregistrering'!$H102*'05 Målinger'!$AT112=0,0,'04 Brukerregistrering'!$H102*'05 Målinger'!$AT112)</f>
        <v>0</v>
      </c>
    </row>
    <row r="106" spans="1:8">
      <c r="A106" s="161" t="str">
        <f>IF('04 Brukerregistrering'!C103="","",'04 Brukerregistrering'!C103)</f>
        <v/>
      </c>
      <c r="B106" s="162" t="str">
        <f>IF('04 Brukerregistrering'!G103="","",'04 Brukerregistrering'!G103)</f>
        <v/>
      </c>
      <c r="C106" s="163" t="str">
        <f>IF('04 Brukerregistrering'!I103="","",'04 Brukerregistrering'!I103)</f>
        <v/>
      </c>
      <c r="D106" s="160">
        <f>IF('04 Brukerregistrering'!$H103*'05 Målinger'!G113=0,0,'04 Brukerregistrering'!$H103*'05 Målinger'!G113)</f>
        <v>0</v>
      </c>
      <c r="E106" s="160">
        <f>IF('04 Brukerregistrering'!$H103*'05 Målinger'!$M113=0,0,'04 Brukerregistrering'!$H103*'05 Målinger'!$M113)</f>
        <v>0</v>
      </c>
      <c r="F106" s="160">
        <f>IF('04 Brukerregistrering'!$H103*'05 Målinger'!$X113=0,0,'04 Brukerregistrering'!$H103*'05 Målinger'!$X113)</f>
        <v>0</v>
      </c>
      <c r="G106" s="160">
        <f>IF('04 Brukerregistrering'!$H103*'05 Målinger'!$AI113=0,0,'04 Brukerregistrering'!$H103*'05 Målinger'!$AI113)</f>
        <v>0</v>
      </c>
      <c r="H106" s="160">
        <f>IF('04 Brukerregistrering'!$H103*'05 Målinger'!$AT113=0,0,'04 Brukerregistrering'!$H103*'05 Målinger'!$AT113)</f>
        <v>0</v>
      </c>
    </row>
    <row r="107" spans="1:8">
      <c r="A107" s="161" t="str">
        <f>IF('04 Brukerregistrering'!C104="","",'04 Brukerregistrering'!C104)</f>
        <v/>
      </c>
      <c r="B107" s="162" t="str">
        <f>IF('04 Brukerregistrering'!G104="","",'04 Brukerregistrering'!G104)</f>
        <v/>
      </c>
      <c r="C107" s="163" t="str">
        <f>IF('04 Brukerregistrering'!I104="","",'04 Brukerregistrering'!I104)</f>
        <v/>
      </c>
      <c r="D107" s="160">
        <f>IF('04 Brukerregistrering'!$H104*'05 Målinger'!G114=0,0,'04 Brukerregistrering'!$H104*'05 Målinger'!G114)</f>
        <v>0</v>
      </c>
      <c r="E107" s="160">
        <f>IF('04 Brukerregistrering'!$H104*'05 Målinger'!$M114=0,0,'04 Brukerregistrering'!$H104*'05 Målinger'!$M114)</f>
        <v>0</v>
      </c>
      <c r="F107" s="160">
        <f>IF('04 Brukerregistrering'!$H104*'05 Målinger'!$X114=0,0,'04 Brukerregistrering'!$H104*'05 Målinger'!$X114)</f>
        <v>0</v>
      </c>
      <c r="G107" s="160">
        <f>IF('04 Brukerregistrering'!$H104*'05 Målinger'!$AI114=0,0,'04 Brukerregistrering'!$H104*'05 Målinger'!$AI114)</f>
        <v>0</v>
      </c>
      <c r="H107" s="160">
        <f>IF('04 Brukerregistrering'!$H104*'05 Målinger'!$AT114=0,0,'04 Brukerregistrering'!$H104*'05 Målinger'!$AT114)</f>
        <v>0</v>
      </c>
    </row>
    <row r="108" spans="1:8">
      <c r="A108" s="161" t="str">
        <f>IF('04 Brukerregistrering'!C105="","",'04 Brukerregistrering'!C105)</f>
        <v/>
      </c>
      <c r="B108" s="162" t="str">
        <f>IF('04 Brukerregistrering'!G105="","",'04 Brukerregistrering'!G105)</f>
        <v/>
      </c>
      <c r="C108" s="163" t="str">
        <f>IF('04 Brukerregistrering'!I105="","",'04 Brukerregistrering'!I105)</f>
        <v/>
      </c>
      <c r="D108" s="160">
        <f>IF('04 Brukerregistrering'!$H105*'05 Målinger'!G115=0,0,'04 Brukerregistrering'!$H105*'05 Målinger'!G115)</f>
        <v>0</v>
      </c>
      <c r="E108" s="160">
        <f>IF('04 Brukerregistrering'!$H105*'05 Målinger'!$M115=0,0,'04 Brukerregistrering'!$H105*'05 Målinger'!$M115)</f>
        <v>0</v>
      </c>
      <c r="F108" s="160">
        <f>IF('04 Brukerregistrering'!$H105*'05 Målinger'!$X115=0,0,'04 Brukerregistrering'!$H105*'05 Målinger'!$X115)</f>
        <v>0</v>
      </c>
      <c r="G108" s="160">
        <f>IF('04 Brukerregistrering'!$H105*'05 Målinger'!$AI115=0,0,'04 Brukerregistrering'!$H105*'05 Målinger'!$AI115)</f>
        <v>0</v>
      </c>
      <c r="H108" s="160">
        <f>IF('04 Brukerregistrering'!$H105*'05 Målinger'!$AT115=0,0,'04 Brukerregistrering'!$H105*'05 Målinger'!$AT115)</f>
        <v>0</v>
      </c>
    </row>
    <row r="109" spans="1:8">
      <c r="A109" s="161" t="str">
        <f>IF('04 Brukerregistrering'!C106="","",'04 Brukerregistrering'!C106)</f>
        <v/>
      </c>
      <c r="B109" s="162" t="str">
        <f>IF('04 Brukerregistrering'!G106="","",'04 Brukerregistrering'!G106)</f>
        <v/>
      </c>
      <c r="C109" s="163" t="str">
        <f>IF('04 Brukerregistrering'!I106="","",'04 Brukerregistrering'!I106)</f>
        <v/>
      </c>
      <c r="D109" s="160">
        <f>IF('04 Brukerregistrering'!$H106*'05 Målinger'!G116=0,0,'04 Brukerregistrering'!$H106*'05 Målinger'!G116)</f>
        <v>0</v>
      </c>
      <c r="E109" s="160">
        <f>IF('04 Brukerregistrering'!$H106*'05 Målinger'!$M116=0,0,'04 Brukerregistrering'!$H106*'05 Målinger'!$M116)</f>
        <v>0</v>
      </c>
      <c r="F109" s="160">
        <f>IF('04 Brukerregistrering'!$H106*'05 Målinger'!$X116=0,0,'04 Brukerregistrering'!$H106*'05 Målinger'!$X116)</f>
        <v>0</v>
      </c>
      <c r="G109" s="160">
        <f>IF('04 Brukerregistrering'!$H106*'05 Målinger'!$AI116=0,0,'04 Brukerregistrering'!$H106*'05 Målinger'!$AI116)</f>
        <v>0</v>
      </c>
      <c r="H109" s="160">
        <f>IF('04 Brukerregistrering'!$H106*'05 Målinger'!$AT116=0,0,'04 Brukerregistrering'!$H106*'05 Målinger'!$AT116)</f>
        <v>0</v>
      </c>
    </row>
    <row r="110" spans="1:8">
      <c r="A110" s="161" t="str">
        <f>IF('04 Brukerregistrering'!C107="","",'04 Brukerregistrering'!C107)</f>
        <v/>
      </c>
      <c r="B110" s="162" t="str">
        <f>IF('04 Brukerregistrering'!G107="","",'04 Brukerregistrering'!G107)</f>
        <v/>
      </c>
      <c r="C110" s="163" t="str">
        <f>IF('04 Brukerregistrering'!I107="","",'04 Brukerregistrering'!I107)</f>
        <v/>
      </c>
      <c r="D110" s="160">
        <f>IF('04 Brukerregistrering'!$H107*'05 Målinger'!G117=0,0,'04 Brukerregistrering'!$H107*'05 Målinger'!G117)</f>
        <v>0</v>
      </c>
      <c r="E110" s="160">
        <f>IF('04 Brukerregistrering'!$H107*'05 Målinger'!$M117=0,0,'04 Brukerregistrering'!$H107*'05 Målinger'!$M117)</f>
        <v>0</v>
      </c>
      <c r="F110" s="160">
        <f>IF('04 Brukerregistrering'!$H107*'05 Målinger'!$X117=0,0,'04 Brukerregistrering'!$H107*'05 Målinger'!$X117)</f>
        <v>0</v>
      </c>
      <c r="G110" s="160">
        <f>IF('04 Brukerregistrering'!$H107*'05 Målinger'!$AI117=0,0,'04 Brukerregistrering'!$H107*'05 Målinger'!$AI117)</f>
        <v>0</v>
      </c>
      <c r="H110" s="160">
        <f>IF('04 Brukerregistrering'!$H107*'05 Målinger'!$AT117=0,0,'04 Brukerregistrering'!$H107*'05 Målinger'!$AT117)</f>
        <v>0</v>
      </c>
    </row>
    <row r="111" spans="1:8">
      <c r="A111" s="161" t="str">
        <f>IF('04 Brukerregistrering'!C108="","",'04 Brukerregistrering'!C108)</f>
        <v/>
      </c>
      <c r="B111" s="162" t="str">
        <f>IF('04 Brukerregistrering'!G108="","",'04 Brukerregistrering'!G108)</f>
        <v/>
      </c>
      <c r="C111" s="163" t="str">
        <f>IF('04 Brukerregistrering'!I108="","",'04 Brukerregistrering'!I108)</f>
        <v/>
      </c>
      <c r="D111" s="160">
        <f>IF('04 Brukerregistrering'!$H108*'05 Målinger'!G118=0,0,'04 Brukerregistrering'!$H108*'05 Målinger'!G118)</f>
        <v>0</v>
      </c>
      <c r="E111" s="160">
        <f>IF('04 Brukerregistrering'!$H108*'05 Målinger'!$M118=0,0,'04 Brukerregistrering'!$H108*'05 Målinger'!$M118)</f>
        <v>0</v>
      </c>
      <c r="F111" s="160">
        <f>IF('04 Brukerregistrering'!$H108*'05 Målinger'!$X118=0,0,'04 Brukerregistrering'!$H108*'05 Målinger'!$X118)</f>
        <v>0</v>
      </c>
      <c r="G111" s="160">
        <f>IF('04 Brukerregistrering'!$H108*'05 Målinger'!$AI118=0,0,'04 Brukerregistrering'!$H108*'05 Målinger'!$AI118)</f>
        <v>0</v>
      </c>
      <c r="H111" s="160">
        <f>IF('04 Brukerregistrering'!$H108*'05 Målinger'!$AT118=0,0,'04 Brukerregistrering'!$H108*'05 Målinger'!$AT118)</f>
        <v>0</v>
      </c>
    </row>
    <row r="112" spans="1:8">
      <c r="A112" s="161" t="str">
        <f>IF('04 Brukerregistrering'!C109="","",'04 Brukerregistrering'!C109)</f>
        <v/>
      </c>
      <c r="B112" s="162" t="str">
        <f>IF('04 Brukerregistrering'!G109="","",'04 Brukerregistrering'!G109)</f>
        <v/>
      </c>
      <c r="C112" s="163" t="str">
        <f>IF('04 Brukerregistrering'!I109="","",'04 Brukerregistrering'!I109)</f>
        <v/>
      </c>
      <c r="D112" s="160">
        <f>IF('04 Brukerregistrering'!$H109*'05 Målinger'!G119=0,0,'04 Brukerregistrering'!$H109*'05 Målinger'!G119)</f>
        <v>0</v>
      </c>
      <c r="E112" s="160">
        <f>IF('04 Brukerregistrering'!$H109*'05 Målinger'!$M119=0,0,'04 Brukerregistrering'!$H109*'05 Målinger'!$M119)</f>
        <v>0</v>
      </c>
      <c r="F112" s="160">
        <f>IF('04 Brukerregistrering'!$H109*'05 Målinger'!$X119=0,0,'04 Brukerregistrering'!$H109*'05 Målinger'!$X119)</f>
        <v>0</v>
      </c>
      <c r="G112" s="160">
        <f>IF('04 Brukerregistrering'!$H109*'05 Målinger'!$AI119=0,0,'04 Brukerregistrering'!$H109*'05 Målinger'!$AI119)</f>
        <v>0</v>
      </c>
      <c r="H112" s="160">
        <f>IF('04 Brukerregistrering'!$H109*'05 Målinger'!$AT119=0,0,'04 Brukerregistrering'!$H109*'05 Målinger'!$AT119)</f>
        <v>0</v>
      </c>
    </row>
    <row r="113" spans="1:8">
      <c r="A113" s="161" t="str">
        <f>IF('04 Brukerregistrering'!C110="","",'04 Brukerregistrering'!C110)</f>
        <v/>
      </c>
      <c r="B113" s="162" t="str">
        <f>IF('04 Brukerregistrering'!G110="","",'04 Brukerregistrering'!G110)</f>
        <v/>
      </c>
      <c r="C113" s="163" t="str">
        <f>IF('04 Brukerregistrering'!I110="","",'04 Brukerregistrering'!I110)</f>
        <v/>
      </c>
      <c r="D113" s="160">
        <f>IF('04 Brukerregistrering'!$H110*'05 Målinger'!G120=0,0,'04 Brukerregistrering'!$H110*'05 Målinger'!G120)</f>
        <v>0</v>
      </c>
      <c r="E113" s="160">
        <f>IF('04 Brukerregistrering'!$H110*'05 Målinger'!$M120=0,0,'04 Brukerregistrering'!$H110*'05 Målinger'!$M120)</f>
        <v>0</v>
      </c>
      <c r="F113" s="160">
        <f>IF('04 Brukerregistrering'!$H110*'05 Målinger'!$X120=0,0,'04 Brukerregistrering'!$H110*'05 Målinger'!$X120)</f>
        <v>0</v>
      </c>
      <c r="G113" s="160">
        <f>IF('04 Brukerregistrering'!$H110*'05 Målinger'!$AI120=0,0,'04 Brukerregistrering'!$H110*'05 Målinger'!$AI120)</f>
        <v>0</v>
      </c>
      <c r="H113" s="160">
        <f>IF('04 Brukerregistrering'!$H110*'05 Målinger'!$AT120=0,0,'04 Brukerregistrering'!$H110*'05 Målinger'!$AT120)</f>
        <v>0</v>
      </c>
    </row>
    <row r="114" spans="1:8">
      <c r="A114" s="161" t="str">
        <f>IF('04 Brukerregistrering'!C111="","",'04 Brukerregistrering'!C111)</f>
        <v/>
      </c>
      <c r="B114" s="162" t="str">
        <f>IF('04 Brukerregistrering'!G111="","",'04 Brukerregistrering'!G111)</f>
        <v/>
      </c>
      <c r="C114" s="163" t="str">
        <f>IF('04 Brukerregistrering'!I111="","",'04 Brukerregistrering'!I111)</f>
        <v/>
      </c>
      <c r="D114" s="160">
        <f>IF('04 Brukerregistrering'!$H111*'05 Målinger'!G121=0,0,'04 Brukerregistrering'!$H111*'05 Målinger'!G121)</f>
        <v>0</v>
      </c>
      <c r="E114" s="160">
        <f>IF('04 Brukerregistrering'!$H111*'05 Målinger'!$M121=0,0,'04 Brukerregistrering'!$H111*'05 Målinger'!$M121)</f>
        <v>0</v>
      </c>
      <c r="F114" s="160">
        <f>IF('04 Brukerregistrering'!$H111*'05 Målinger'!$X121=0,0,'04 Brukerregistrering'!$H111*'05 Målinger'!$X121)</f>
        <v>0</v>
      </c>
      <c r="G114" s="160">
        <f>IF('04 Brukerregistrering'!$H111*'05 Målinger'!$AI121=0,0,'04 Brukerregistrering'!$H111*'05 Målinger'!$AI121)</f>
        <v>0</v>
      </c>
      <c r="H114" s="160">
        <f>IF('04 Brukerregistrering'!$H111*'05 Målinger'!$AT121=0,0,'04 Brukerregistrering'!$H111*'05 Målinger'!$AT121)</f>
        <v>0</v>
      </c>
    </row>
    <row r="115" spans="1:8">
      <c r="A115" s="161" t="str">
        <f>IF('04 Brukerregistrering'!C112="","",'04 Brukerregistrering'!C112)</f>
        <v/>
      </c>
      <c r="B115" s="162" t="str">
        <f>IF('04 Brukerregistrering'!G112="","",'04 Brukerregistrering'!G112)</f>
        <v/>
      </c>
      <c r="C115" s="163" t="str">
        <f>IF('04 Brukerregistrering'!I112="","",'04 Brukerregistrering'!I112)</f>
        <v/>
      </c>
      <c r="D115" s="160">
        <f>IF('04 Brukerregistrering'!$H112*'05 Målinger'!G122=0,0,'04 Brukerregistrering'!$H112*'05 Målinger'!G122)</f>
        <v>0</v>
      </c>
      <c r="E115" s="160">
        <f>IF('04 Brukerregistrering'!$H112*'05 Målinger'!$M122=0,0,'04 Brukerregistrering'!$H112*'05 Målinger'!$M122)</f>
        <v>0</v>
      </c>
      <c r="F115" s="160">
        <f>IF('04 Brukerregistrering'!$H112*'05 Målinger'!$X122=0,0,'04 Brukerregistrering'!$H112*'05 Målinger'!$X122)</f>
        <v>0</v>
      </c>
      <c r="G115" s="160">
        <f>IF('04 Brukerregistrering'!$H112*'05 Målinger'!$AI122=0,0,'04 Brukerregistrering'!$H112*'05 Målinger'!$AI122)</f>
        <v>0</v>
      </c>
      <c r="H115" s="160">
        <f>IF('04 Brukerregistrering'!$H112*'05 Målinger'!$AT122=0,0,'04 Brukerregistrering'!$H112*'05 Målinger'!$AT122)</f>
        <v>0</v>
      </c>
    </row>
    <row r="116" spans="1:8">
      <c r="A116" s="161" t="str">
        <f>IF('04 Brukerregistrering'!C113="","",'04 Brukerregistrering'!C113)</f>
        <v/>
      </c>
      <c r="B116" s="162" t="str">
        <f>IF('04 Brukerregistrering'!G113="","",'04 Brukerregistrering'!G113)</f>
        <v/>
      </c>
      <c r="C116" s="163" t="str">
        <f>IF('04 Brukerregistrering'!I113="","",'04 Brukerregistrering'!I113)</f>
        <v/>
      </c>
      <c r="D116" s="160">
        <f>IF('04 Brukerregistrering'!$H113*'05 Målinger'!G123=0,0,'04 Brukerregistrering'!$H113*'05 Målinger'!G123)</f>
        <v>0</v>
      </c>
      <c r="E116" s="160">
        <f>IF('04 Brukerregistrering'!$H113*'05 Målinger'!$M123=0,0,'04 Brukerregistrering'!$H113*'05 Målinger'!$M123)</f>
        <v>0</v>
      </c>
      <c r="F116" s="160">
        <f>IF('04 Brukerregistrering'!$H113*'05 Målinger'!$X123=0,0,'04 Brukerregistrering'!$H113*'05 Målinger'!$X123)</f>
        <v>0</v>
      </c>
      <c r="G116" s="160">
        <f>IF('04 Brukerregistrering'!$H113*'05 Målinger'!$AI123=0,0,'04 Brukerregistrering'!$H113*'05 Målinger'!$AI123)</f>
        <v>0</v>
      </c>
      <c r="H116" s="160">
        <f>IF('04 Brukerregistrering'!$H113*'05 Målinger'!$AT123=0,0,'04 Brukerregistrering'!$H113*'05 Målinger'!$AT123)</f>
        <v>0</v>
      </c>
    </row>
    <row r="117" spans="1:8">
      <c r="A117" s="161" t="str">
        <f>IF('04 Brukerregistrering'!C114="","",'04 Brukerregistrering'!C114)</f>
        <v/>
      </c>
      <c r="B117" s="162" t="str">
        <f>IF('04 Brukerregistrering'!G114="","",'04 Brukerregistrering'!G114)</f>
        <v/>
      </c>
      <c r="C117" s="163" t="str">
        <f>IF('04 Brukerregistrering'!I114="","",'04 Brukerregistrering'!I114)</f>
        <v/>
      </c>
      <c r="D117" s="160">
        <f>IF('04 Brukerregistrering'!$H114*'05 Målinger'!G124=0,0,'04 Brukerregistrering'!$H114*'05 Målinger'!G124)</f>
        <v>0</v>
      </c>
      <c r="E117" s="160">
        <f>IF('04 Brukerregistrering'!$H114*'05 Målinger'!$M124=0,0,'04 Brukerregistrering'!$H114*'05 Målinger'!$M124)</f>
        <v>0</v>
      </c>
      <c r="F117" s="160">
        <f>IF('04 Brukerregistrering'!$H114*'05 Målinger'!$X124=0,0,'04 Brukerregistrering'!$H114*'05 Målinger'!$X124)</f>
        <v>0</v>
      </c>
      <c r="G117" s="160">
        <f>IF('04 Brukerregistrering'!$H114*'05 Målinger'!$AI124=0,0,'04 Brukerregistrering'!$H114*'05 Målinger'!$AI124)</f>
        <v>0</v>
      </c>
      <c r="H117" s="160">
        <f>IF('04 Brukerregistrering'!$H114*'05 Målinger'!$AT124=0,0,'04 Brukerregistrering'!$H114*'05 Målinger'!$AT124)</f>
        <v>0</v>
      </c>
    </row>
    <row r="118" spans="1:8">
      <c r="A118" s="161" t="str">
        <f>IF('04 Brukerregistrering'!C115="","",'04 Brukerregistrering'!C115)</f>
        <v/>
      </c>
      <c r="B118" s="162" t="str">
        <f>IF('04 Brukerregistrering'!G115="","",'04 Brukerregistrering'!G115)</f>
        <v/>
      </c>
      <c r="C118" s="163" t="str">
        <f>IF('04 Brukerregistrering'!I115="","",'04 Brukerregistrering'!I115)</f>
        <v/>
      </c>
      <c r="D118" s="160">
        <f>IF('04 Brukerregistrering'!$H115*'05 Målinger'!G125=0,0,'04 Brukerregistrering'!$H115*'05 Målinger'!G125)</f>
        <v>0</v>
      </c>
      <c r="E118" s="160">
        <f>IF('04 Brukerregistrering'!$H115*'05 Målinger'!$M125=0,0,'04 Brukerregistrering'!$H115*'05 Målinger'!$M125)</f>
        <v>0</v>
      </c>
      <c r="F118" s="160">
        <f>IF('04 Brukerregistrering'!$H115*'05 Målinger'!$X125=0,0,'04 Brukerregistrering'!$H115*'05 Målinger'!$X125)</f>
        <v>0</v>
      </c>
      <c r="G118" s="160">
        <f>IF('04 Brukerregistrering'!$H115*'05 Målinger'!$AI125=0,0,'04 Brukerregistrering'!$H115*'05 Målinger'!$AI125)</f>
        <v>0</v>
      </c>
      <c r="H118" s="160">
        <f>IF('04 Brukerregistrering'!$H115*'05 Målinger'!$AT125=0,0,'04 Brukerregistrering'!$H115*'05 Målinger'!$AT125)</f>
        <v>0</v>
      </c>
    </row>
    <row r="119" spans="1:8">
      <c r="A119" s="161" t="str">
        <f>IF('04 Brukerregistrering'!C116="","",'04 Brukerregistrering'!C116)</f>
        <v/>
      </c>
      <c r="B119" s="162" t="str">
        <f>IF('04 Brukerregistrering'!G116="","",'04 Brukerregistrering'!G116)</f>
        <v/>
      </c>
      <c r="C119" s="163" t="str">
        <f>IF('04 Brukerregistrering'!I116="","",'04 Brukerregistrering'!I116)</f>
        <v/>
      </c>
      <c r="D119" s="160">
        <f>IF('04 Brukerregistrering'!$H116*'05 Målinger'!G126=0,0,'04 Brukerregistrering'!$H116*'05 Målinger'!G126)</f>
        <v>0</v>
      </c>
      <c r="E119" s="160">
        <f>IF('04 Brukerregistrering'!$H116*'05 Målinger'!$M126=0,0,'04 Brukerregistrering'!$H116*'05 Målinger'!$M126)</f>
        <v>0</v>
      </c>
      <c r="F119" s="160">
        <f>IF('04 Brukerregistrering'!$H116*'05 Målinger'!$X126=0,0,'04 Brukerregistrering'!$H116*'05 Målinger'!$X126)</f>
        <v>0</v>
      </c>
      <c r="G119" s="160">
        <f>IF('04 Brukerregistrering'!$H116*'05 Målinger'!$AI126=0,0,'04 Brukerregistrering'!$H116*'05 Målinger'!$AI126)</f>
        <v>0</v>
      </c>
      <c r="H119" s="160">
        <f>IF('04 Brukerregistrering'!$H116*'05 Målinger'!$AT126=0,0,'04 Brukerregistrering'!$H116*'05 Målinger'!$AT126)</f>
        <v>0</v>
      </c>
    </row>
    <row r="120" spans="1:8">
      <c r="A120" s="161" t="str">
        <f>IF('04 Brukerregistrering'!C117="","",'04 Brukerregistrering'!C117)</f>
        <v/>
      </c>
      <c r="B120" s="162" t="str">
        <f>IF('04 Brukerregistrering'!G117="","",'04 Brukerregistrering'!G117)</f>
        <v/>
      </c>
      <c r="C120" s="163" t="str">
        <f>IF('04 Brukerregistrering'!I117="","",'04 Brukerregistrering'!I117)</f>
        <v/>
      </c>
      <c r="D120" s="160">
        <f>IF('04 Brukerregistrering'!$H117*'05 Målinger'!G127=0,0,'04 Brukerregistrering'!$H117*'05 Målinger'!G127)</f>
        <v>0</v>
      </c>
      <c r="E120" s="160">
        <f>IF('04 Brukerregistrering'!$H117*'05 Målinger'!$M127=0,0,'04 Brukerregistrering'!$H117*'05 Målinger'!$M127)</f>
        <v>0</v>
      </c>
      <c r="F120" s="160">
        <f>IF('04 Brukerregistrering'!$H117*'05 Målinger'!$X127=0,0,'04 Brukerregistrering'!$H117*'05 Målinger'!$X127)</f>
        <v>0</v>
      </c>
      <c r="G120" s="160">
        <f>IF('04 Brukerregistrering'!$H117*'05 Målinger'!$AI127=0,0,'04 Brukerregistrering'!$H117*'05 Målinger'!$AI127)</f>
        <v>0</v>
      </c>
      <c r="H120" s="160">
        <f>IF('04 Brukerregistrering'!$H117*'05 Målinger'!$AT127=0,0,'04 Brukerregistrering'!$H117*'05 Målinger'!$AT127)</f>
        <v>0</v>
      </c>
    </row>
    <row r="121" spans="1:8">
      <c r="A121" s="161" t="str">
        <f>IF('04 Brukerregistrering'!C118="","",'04 Brukerregistrering'!C118)</f>
        <v/>
      </c>
      <c r="B121" s="162" t="str">
        <f>IF('04 Brukerregistrering'!G118="","",'04 Brukerregistrering'!G118)</f>
        <v/>
      </c>
      <c r="C121" s="163" t="str">
        <f>IF('04 Brukerregistrering'!I118="","",'04 Brukerregistrering'!I118)</f>
        <v/>
      </c>
      <c r="D121" s="160">
        <f>IF('04 Brukerregistrering'!$H118*'05 Målinger'!G128=0,0,'04 Brukerregistrering'!$H118*'05 Målinger'!G128)</f>
        <v>0</v>
      </c>
      <c r="E121" s="160">
        <f>IF('04 Brukerregistrering'!$H118*'05 Målinger'!$M128=0,0,'04 Brukerregistrering'!$H118*'05 Målinger'!$M128)</f>
        <v>0</v>
      </c>
      <c r="F121" s="160">
        <f>IF('04 Brukerregistrering'!$H118*'05 Målinger'!$X128=0,0,'04 Brukerregistrering'!$H118*'05 Målinger'!$X128)</f>
        <v>0</v>
      </c>
      <c r="G121" s="160">
        <f>IF('04 Brukerregistrering'!$H118*'05 Målinger'!$AI128=0,0,'04 Brukerregistrering'!$H118*'05 Målinger'!$AI128)</f>
        <v>0</v>
      </c>
      <c r="H121" s="160">
        <f>IF('04 Brukerregistrering'!$H118*'05 Målinger'!$AT128=0,0,'04 Brukerregistrering'!$H118*'05 Målinger'!$AT128)</f>
        <v>0</v>
      </c>
    </row>
    <row r="122" spans="1:8">
      <c r="A122" s="161" t="str">
        <f>IF('04 Brukerregistrering'!C119="","",'04 Brukerregistrering'!C119)</f>
        <v/>
      </c>
      <c r="B122" s="162" t="str">
        <f>IF('04 Brukerregistrering'!G119="","",'04 Brukerregistrering'!G119)</f>
        <v/>
      </c>
      <c r="C122" s="163" t="str">
        <f>IF('04 Brukerregistrering'!I119="","",'04 Brukerregistrering'!I119)</f>
        <v/>
      </c>
      <c r="D122" s="160">
        <f>IF('04 Brukerregistrering'!$H119*'05 Målinger'!G129=0,0,'04 Brukerregistrering'!$H119*'05 Målinger'!G129)</f>
        <v>0</v>
      </c>
      <c r="E122" s="160">
        <f>IF('04 Brukerregistrering'!$H119*'05 Målinger'!$M129=0,0,'04 Brukerregistrering'!$H119*'05 Målinger'!$M129)</f>
        <v>0</v>
      </c>
      <c r="F122" s="160">
        <f>IF('04 Brukerregistrering'!$H119*'05 Målinger'!$X129=0,0,'04 Brukerregistrering'!$H119*'05 Målinger'!$X129)</f>
        <v>0</v>
      </c>
      <c r="G122" s="160">
        <f>IF('04 Brukerregistrering'!$H119*'05 Målinger'!$AI129=0,0,'04 Brukerregistrering'!$H119*'05 Målinger'!$AI129)</f>
        <v>0</v>
      </c>
      <c r="H122" s="160">
        <f>IF('04 Brukerregistrering'!$H119*'05 Målinger'!$AT129=0,0,'04 Brukerregistrering'!$H119*'05 Målinger'!$AT129)</f>
        <v>0</v>
      </c>
    </row>
    <row r="123" spans="1:8">
      <c r="A123" s="161" t="str">
        <f>IF('04 Brukerregistrering'!C120="","",'04 Brukerregistrering'!C120)</f>
        <v/>
      </c>
      <c r="B123" s="162" t="str">
        <f>IF('04 Brukerregistrering'!G120="","",'04 Brukerregistrering'!G120)</f>
        <v/>
      </c>
      <c r="C123" s="163" t="str">
        <f>IF('04 Brukerregistrering'!I120="","",'04 Brukerregistrering'!I120)</f>
        <v/>
      </c>
      <c r="D123" s="160">
        <f>IF('04 Brukerregistrering'!$H120*'05 Målinger'!G130=0,0,'04 Brukerregistrering'!$H120*'05 Målinger'!G130)</f>
        <v>0</v>
      </c>
      <c r="E123" s="160">
        <f>IF('04 Brukerregistrering'!$H120*'05 Målinger'!$M130=0,0,'04 Brukerregistrering'!$H120*'05 Målinger'!$M130)</f>
        <v>0</v>
      </c>
      <c r="F123" s="160">
        <f>IF('04 Brukerregistrering'!$H120*'05 Målinger'!$X130=0,0,'04 Brukerregistrering'!$H120*'05 Målinger'!$X130)</f>
        <v>0</v>
      </c>
      <c r="G123" s="160">
        <f>IF('04 Brukerregistrering'!$H120*'05 Målinger'!$AI130=0,0,'04 Brukerregistrering'!$H120*'05 Målinger'!$AI130)</f>
        <v>0</v>
      </c>
      <c r="H123" s="160">
        <f>IF('04 Brukerregistrering'!$H120*'05 Målinger'!$AT130=0,0,'04 Brukerregistrering'!$H120*'05 Målinger'!$AT130)</f>
        <v>0</v>
      </c>
    </row>
    <row r="124" spans="1:8">
      <c r="A124" s="161" t="str">
        <f>IF('04 Brukerregistrering'!C121="","",'04 Brukerregistrering'!C121)</f>
        <v/>
      </c>
      <c r="B124" s="162" t="str">
        <f>IF('04 Brukerregistrering'!G121="","",'04 Brukerregistrering'!G121)</f>
        <v/>
      </c>
      <c r="C124" s="163" t="str">
        <f>IF('04 Brukerregistrering'!I121="","",'04 Brukerregistrering'!I121)</f>
        <v/>
      </c>
      <c r="D124" s="160">
        <f>IF('04 Brukerregistrering'!$H121*'05 Målinger'!G131=0,0,'04 Brukerregistrering'!$H121*'05 Målinger'!G131)</f>
        <v>0</v>
      </c>
      <c r="E124" s="160">
        <f>IF('04 Brukerregistrering'!$H121*'05 Målinger'!$M131=0,0,'04 Brukerregistrering'!$H121*'05 Målinger'!$M131)</f>
        <v>0</v>
      </c>
      <c r="F124" s="160">
        <f>IF('04 Brukerregistrering'!$H121*'05 Målinger'!$X131=0,0,'04 Brukerregistrering'!$H121*'05 Målinger'!$X131)</f>
        <v>0</v>
      </c>
      <c r="G124" s="160">
        <f>IF('04 Brukerregistrering'!$H121*'05 Målinger'!$AI131=0,0,'04 Brukerregistrering'!$H121*'05 Målinger'!$AI131)</f>
        <v>0</v>
      </c>
      <c r="H124" s="160">
        <f>IF('04 Brukerregistrering'!$H121*'05 Målinger'!$AT131=0,0,'04 Brukerregistrering'!$H121*'05 Målinger'!$AT131)</f>
        <v>0</v>
      </c>
    </row>
    <row r="125" spans="1:8">
      <c r="A125" s="161" t="str">
        <f>IF('04 Brukerregistrering'!C122="","",'04 Brukerregistrering'!C122)</f>
        <v/>
      </c>
      <c r="B125" s="162" t="str">
        <f>IF('04 Brukerregistrering'!G122="","",'04 Brukerregistrering'!G122)</f>
        <v/>
      </c>
      <c r="C125" s="163" t="str">
        <f>IF('04 Brukerregistrering'!I122="","",'04 Brukerregistrering'!I122)</f>
        <v/>
      </c>
      <c r="D125" s="160">
        <f>IF('04 Brukerregistrering'!$H122*'05 Målinger'!G132=0,0,'04 Brukerregistrering'!$H122*'05 Målinger'!G132)</f>
        <v>0</v>
      </c>
      <c r="E125" s="160">
        <f>IF('04 Brukerregistrering'!$H122*'05 Målinger'!$M132=0,0,'04 Brukerregistrering'!$H122*'05 Målinger'!$M132)</f>
        <v>0</v>
      </c>
      <c r="F125" s="160">
        <f>IF('04 Brukerregistrering'!$H122*'05 Målinger'!$X132=0,0,'04 Brukerregistrering'!$H122*'05 Målinger'!$X132)</f>
        <v>0</v>
      </c>
      <c r="G125" s="160">
        <f>IF('04 Brukerregistrering'!$H122*'05 Målinger'!$AI132=0,0,'04 Brukerregistrering'!$H122*'05 Målinger'!$AI132)</f>
        <v>0</v>
      </c>
      <c r="H125" s="160">
        <f>IF('04 Brukerregistrering'!$H122*'05 Målinger'!$AT132=0,0,'04 Brukerregistrering'!$H122*'05 Målinger'!$AT132)</f>
        <v>0</v>
      </c>
    </row>
    <row r="126" spans="1:8">
      <c r="A126" s="161" t="str">
        <f>IF('04 Brukerregistrering'!C123="","",'04 Brukerregistrering'!C123)</f>
        <v/>
      </c>
      <c r="B126" s="162" t="str">
        <f>IF('04 Brukerregistrering'!G123="","",'04 Brukerregistrering'!G123)</f>
        <v/>
      </c>
      <c r="C126" s="163" t="str">
        <f>IF('04 Brukerregistrering'!I123="","",'04 Brukerregistrering'!I123)</f>
        <v/>
      </c>
      <c r="D126" s="160">
        <f>IF('04 Brukerregistrering'!$H123*'05 Målinger'!G133=0,0,'04 Brukerregistrering'!$H123*'05 Målinger'!G133)</f>
        <v>0</v>
      </c>
      <c r="E126" s="160">
        <f>IF('04 Brukerregistrering'!$H123*'05 Målinger'!$M133=0,0,'04 Brukerregistrering'!$H123*'05 Målinger'!$M133)</f>
        <v>0</v>
      </c>
      <c r="F126" s="160">
        <f>IF('04 Brukerregistrering'!$H123*'05 Målinger'!$X133=0,0,'04 Brukerregistrering'!$H123*'05 Målinger'!$X133)</f>
        <v>0</v>
      </c>
      <c r="G126" s="160">
        <f>IF('04 Brukerregistrering'!$H123*'05 Målinger'!$AI133=0,0,'04 Brukerregistrering'!$H123*'05 Målinger'!$AI133)</f>
        <v>0</v>
      </c>
      <c r="H126" s="160">
        <f>IF('04 Brukerregistrering'!$H123*'05 Målinger'!$AT133=0,0,'04 Brukerregistrering'!$H123*'05 Målinger'!$AT133)</f>
        <v>0</v>
      </c>
    </row>
    <row r="127" spans="1:8">
      <c r="A127" s="161" t="str">
        <f>IF('04 Brukerregistrering'!C124="","",'04 Brukerregistrering'!C124)</f>
        <v/>
      </c>
      <c r="B127" s="162" t="str">
        <f>IF('04 Brukerregistrering'!G124="","",'04 Brukerregistrering'!G124)</f>
        <v/>
      </c>
      <c r="C127" s="163" t="str">
        <f>IF('04 Brukerregistrering'!I124="","",'04 Brukerregistrering'!I124)</f>
        <v/>
      </c>
      <c r="D127" s="160">
        <f>IF('04 Brukerregistrering'!$H124*'05 Målinger'!G134=0,0,'04 Brukerregistrering'!$H124*'05 Målinger'!G134)</f>
        <v>0</v>
      </c>
      <c r="E127" s="160">
        <f>IF('04 Brukerregistrering'!$H124*'05 Målinger'!$M134=0,0,'04 Brukerregistrering'!$H124*'05 Målinger'!$M134)</f>
        <v>0</v>
      </c>
      <c r="F127" s="160">
        <f>IF('04 Brukerregistrering'!$H124*'05 Målinger'!$X134=0,0,'04 Brukerregistrering'!$H124*'05 Målinger'!$X134)</f>
        <v>0</v>
      </c>
      <c r="G127" s="160">
        <f>IF('04 Brukerregistrering'!$H124*'05 Målinger'!$AI134=0,0,'04 Brukerregistrering'!$H124*'05 Målinger'!$AI134)</f>
        <v>0</v>
      </c>
      <c r="H127" s="160">
        <f>IF('04 Brukerregistrering'!$H124*'05 Målinger'!$AT134=0,0,'04 Brukerregistrering'!$H124*'05 Målinger'!$AT134)</f>
        <v>0</v>
      </c>
    </row>
    <row r="128" spans="1:8">
      <c r="A128" s="161" t="str">
        <f>IF('04 Brukerregistrering'!C125="","",'04 Brukerregistrering'!C125)</f>
        <v/>
      </c>
      <c r="B128" s="162" t="str">
        <f>IF('04 Brukerregistrering'!G125="","",'04 Brukerregistrering'!G125)</f>
        <v/>
      </c>
      <c r="C128" s="163" t="str">
        <f>IF('04 Brukerregistrering'!I125="","",'04 Brukerregistrering'!I125)</f>
        <v/>
      </c>
      <c r="D128" s="160">
        <f>IF('04 Brukerregistrering'!$H125*'05 Målinger'!G135=0,0,'04 Brukerregistrering'!$H125*'05 Målinger'!G135)</f>
        <v>0</v>
      </c>
      <c r="E128" s="160">
        <f>IF('04 Brukerregistrering'!$H125*'05 Målinger'!$M135=0,0,'04 Brukerregistrering'!$H125*'05 Målinger'!$M135)</f>
        <v>0</v>
      </c>
      <c r="F128" s="160">
        <f>IF('04 Brukerregistrering'!$H125*'05 Målinger'!$X135=0,0,'04 Brukerregistrering'!$H125*'05 Målinger'!$X135)</f>
        <v>0</v>
      </c>
      <c r="G128" s="160">
        <f>IF('04 Brukerregistrering'!$H125*'05 Målinger'!$AI135=0,0,'04 Brukerregistrering'!$H125*'05 Målinger'!$AI135)</f>
        <v>0</v>
      </c>
      <c r="H128" s="160">
        <f>IF('04 Brukerregistrering'!$H125*'05 Målinger'!$AT135=0,0,'04 Brukerregistrering'!$H125*'05 Målinger'!$AT135)</f>
        <v>0</v>
      </c>
    </row>
    <row r="129" spans="1:8">
      <c r="A129" s="161" t="str">
        <f>IF('04 Brukerregistrering'!C126="","",'04 Brukerregistrering'!C126)</f>
        <v/>
      </c>
      <c r="B129" s="162" t="str">
        <f>IF('04 Brukerregistrering'!G126="","",'04 Brukerregistrering'!G126)</f>
        <v/>
      </c>
      <c r="C129" s="163" t="str">
        <f>IF('04 Brukerregistrering'!I126="","",'04 Brukerregistrering'!I126)</f>
        <v/>
      </c>
      <c r="D129" s="160">
        <f>IF('04 Brukerregistrering'!$H126*'05 Målinger'!G136=0,0,'04 Brukerregistrering'!$H126*'05 Målinger'!G136)</f>
        <v>0</v>
      </c>
      <c r="E129" s="160">
        <f>IF('04 Brukerregistrering'!$H126*'05 Målinger'!$M136=0,0,'04 Brukerregistrering'!$H126*'05 Målinger'!$M136)</f>
        <v>0</v>
      </c>
      <c r="F129" s="160">
        <f>IF('04 Brukerregistrering'!$H126*'05 Målinger'!$X136=0,0,'04 Brukerregistrering'!$H126*'05 Målinger'!$X136)</f>
        <v>0</v>
      </c>
      <c r="G129" s="160">
        <f>IF('04 Brukerregistrering'!$H126*'05 Målinger'!$AI136=0,0,'04 Brukerregistrering'!$H126*'05 Målinger'!$AI136)</f>
        <v>0</v>
      </c>
      <c r="H129" s="160">
        <f>IF('04 Brukerregistrering'!$H126*'05 Målinger'!$AT136=0,0,'04 Brukerregistrering'!$H126*'05 Målinger'!$AT136)</f>
        <v>0</v>
      </c>
    </row>
    <row r="130" spans="1:8">
      <c r="A130" s="161" t="str">
        <f>IF('04 Brukerregistrering'!C127="","",'04 Brukerregistrering'!C127)</f>
        <v/>
      </c>
      <c r="B130" s="162" t="str">
        <f>IF('04 Brukerregistrering'!G127="","",'04 Brukerregistrering'!G127)</f>
        <v/>
      </c>
      <c r="C130" s="163" t="str">
        <f>IF('04 Brukerregistrering'!I127="","",'04 Brukerregistrering'!I127)</f>
        <v/>
      </c>
      <c r="D130" s="160">
        <f>IF('04 Brukerregistrering'!$H127*'05 Målinger'!G137=0,0,'04 Brukerregistrering'!$H127*'05 Målinger'!G137)</f>
        <v>0</v>
      </c>
      <c r="E130" s="160">
        <f>IF('04 Brukerregistrering'!$H127*'05 Målinger'!$M137=0,0,'04 Brukerregistrering'!$H127*'05 Målinger'!$M137)</f>
        <v>0</v>
      </c>
      <c r="F130" s="160">
        <f>IF('04 Brukerregistrering'!$H127*'05 Målinger'!$X137=0,0,'04 Brukerregistrering'!$H127*'05 Målinger'!$X137)</f>
        <v>0</v>
      </c>
      <c r="G130" s="160">
        <f>IF('04 Brukerregistrering'!$H127*'05 Målinger'!$AI137=0,0,'04 Brukerregistrering'!$H127*'05 Målinger'!$AI137)</f>
        <v>0</v>
      </c>
      <c r="H130" s="160">
        <f>IF('04 Brukerregistrering'!$H127*'05 Målinger'!$AT137=0,0,'04 Brukerregistrering'!$H127*'05 Målinger'!$AT137)</f>
        <v>0</v>
      </c>
    </row>
    <row r="131" spans="1:8">
      <c r="A131" s="161" t="str">
        <f>IF('04 Brukerregistrering'!C128="","",'04 Brukerregistrering'!C128)</f>
        <v/>
      </c>
      <c r="B131" s="162" t="str">
        <f>IF('04 Brukerregistrering'!G128="","",'04 Brukerregistrering'!G128)</f>
        <v/>
      </c>
      <c r="C131" s="163" t="str">
        <f>IF('04 Brukerregistrering'!I128="","",'04 Brukerregistrering'!I128)</f>
        <v/>
      </c>
      <c r="D131" s="160">
        <f>IF('04 Brukerregistrering'!$H128*'05 Målinger'!G138=0,0,'04 Brukerregistrering'!$H128*'05 Målinger'!G138)</f>
        <v>0</v>
      </c>
      <c r="E131" s="160">
        <f>IF('04 Brukerregistrering'!$H128*'05 Målinger'!$M138=0,0,'04 Brukerregistrering'!$H128*'05 Målinger'!$M138)</f>
        <v>0</v>
      </c>
      <c r="F131" s="160">
        <f>IF('04 Brukerregistrering'!$H128*'05 Målinger'!$X138=0,0,'04 Brukerregistrering'!$H128*'05 Målinger'!$X138)</f>
        <v>0</v>
      </c>
      <c r="G131" s="160">
        <f>IF('04 Brukerregistrering'!$H128*'05 Målinger'!$AI138=0,0,'04 Brukerregistrering'!$H128*'05 Målinger'!$AI138)</f>
        <v>0</v>
      </c>
      <c r="H131" s="160">
        <f>IF('04 Brukerregistrering'!$H128*'05 Målinger'!$AT138=0,0,'04 Brukerregistrering'!$H128*'05 Målinger'!$AT138)</f>
        <v>0</v>
      </c>
    </row>
    <row r="132" spans="1:8">
      <c r="A132" s="161" t="str">
        <f>IF('04 Brukerregistrering'!C129="","",'04 Brukerregistrering'!C129)</f>
        <v/>
      </c>
      <c r="B132" s="162" t="str">
        <f>IF('04 Brukerregistrering'!G129="","",'04 Brukerregistrering'!G129)</f>
        <v/>
      </c>
      <c r="C132" s="163" t="str">
        <f>IF('04 Brukerregistrering'!I129="","",'04 Brukerregistrering'!I129)</f>
        <v/>
      </c>
      <c r="D132" s="160">
        <f>IF('04 Brukerregistrering'!$H129*'05 Målinger'!G139=0,0,'04 Brukerregistrering'!$H129*'05 Målinger'!G139)</f>
        <v>0</v>
      </c>
      <c r="E132" s="160">
        <f>IF('04 Brukerregistrering'!$H129*'05 Målinger'!$M139=0,0,'04 Brukerregistrering'!$H129*'05 Målinger'!$M139)</f>
        <v>0</v>
      </c>
      <c r="F132" s="160">
        <f>IF('04 Brukerregistrering'!$H129*'05 Målinger'!$X139=0,0,'04 Brukerregistrering'!$H129*'05 Målinger'!$X139)</f>
        <v>0</v>
      </c>
      <c r="G132" s="160">
        <f>IF('04 Brukerregistrering'!$H129*'05 Målinger'!$AI139=0,0,'04 Brukerregistrering'!$H129*'05 Målinger'!$AI139)</f>
        <v>0</v>
      </c>
      <c r="H132" s="160">
        <f>IF('04 Brukerregistrering'!$H129*'05 Målinger'!$AT139=0,0,'04 Brukerregistrering'!$H129*'05 Målinger'!$AT139)</f>
        <v>0</v>
      </c>
    </row>
    <row r="133" spans="1:8">
      <c r="A133" s="161" t="str">
        <f>IF('04 Brukerregistrering'!C130="","",'04 Brukerregistrering'!C130)</f>
        <v/>
      </c>
      <c r="B133" s="162" t="str">
        <f>IF('04 Brukerregistrering'!G130="","",'04 Brukerregistrering'!G130)</f>
        <v/>
      </c>
      <c r="C133" s="163" t="str">
        <f>IF('04 Brukerregistrering'!I130="","",'04 Brukerregistrering'!I130)</f>
        <v/>
      </c>
      <c r="D133" s="160">
        <f>IF('04 Brukerregistrering'!$H130*'05 Målinger'!G140=0,0,'04 Brukerregistrering'!$H130*'05 Målinger'!G140)</f>
        <v>0</v>
      </c>
      <c r="E133" s="160">
        <f>IF('04 Brukerregistrering'!$H130*'05 Målinger'!$M140=0,0,'04 Brukerregistrering'!$H130*'05 Målinger'!$M140)</f>
        <v>0</v>
      </c>
      <c r="F133" s="160">
        <f>IF('04 Brukerregistrering'!$H130*'05 Målinger'!$X140=0,0,'04 Brukerregistrering'!$H130*'05 Målinger'!$X140)</f>
        <v>0</v>
      </c>
      <c r="G133" s="160">
        <f>IF('04 Brukerregistrering'!$H130*'05 Målinger'!$AI140=0,0,'04 Brukerregistrering'!$H130*'05 Målinger'!$AI140)</f>
        <v>0</v>
      </c>
      <c r="H133" s="160">
        <f>IF('04 Brukerregistrering'!$H130*'05 Målinger'!$AT140=0,0,'04 Brukerregistrering'!$H130*'05 Målinger'!$AT140)</f>
        <v>0</v>
      </c>
    </row>
    <row r="134" spans="1:8">
      <c r="A134" s="161" t="str">
        <f>IF('04 Brukerregistrering'!C131="","",'04 Brukerregistrering'!C131)</f>
        <v/>
      </c>
      <c r="B134" s="162" t="str">
        <f>IF('04 Brukerregistrering'!G131="","",'04 Brukerregistrering'!G131)</f>
        <v/>
      </c>
      <c r="C134" s="163" t="str">
        <f>IF('04 Brukerregistrering'!I131="","",'04 Brukerregistrering'!I131)</f>
        <v/>
      </c>
      <c r="D134" s="160">
        <f>IF('04 Brukerregistrering'!$H131*'05 Målinger'!G141=0,0,'04 Brukerregistrering'!$H131*'05 Målinger'!G141)</f>
        <v>0</v>
      </c>
      <c r="E134" s="160">
        <f>IF('04 Brukerregistrering'!$H131*'05 Målinger'!$M141=0,0,'04 Brukerregistrering'!$H131*'05 Målinger'!$M141)</f>
        <v>0</v>
      </c>
      <c r="F134" s="160">
        <f>IF('04 Brukerregistrering'!$H131*'05 Målinger'!$X141=0,0,'04 Brukerregistrering'!$H131*'05 Målinger'!$X141)</f>
        <v>0</v>
      </c>
      <c r="G134" s="160">
        <f>IF('04 Brukerregistrering'!$H131*'05 Målinger'!$AI141=0,0,'04 Brukerregistrering'!$H131*'05 Målinger'!$AI141)</f>
        <v>0</v>
      </c>
      <c r="H134" s="160">
        <f>IF('04 Brukerregistrering'!$H131*'05 Målinger'!$AT141=0,0,'04 Brukerregistrering'!$H131*'05 Målinger'!$AT141)</f>
        <v>0</v>
      </c>
    </row>
    <row r="135" spans="1:8">
      <c r="A135" s="161" t="str">
        <f>IF('04 Brukerregistrering'!C132="","",'04 Brukerregistrering'!C132)</f>
        <v/>
      </c>
      <c r="B135" s="162" t="str">
        <f>IF('04 Brukerregistrering'!G132="","",'04 Brukerregistrering'!G132)</f>
        <v/>
      </c>
      <c r="C135" s="163" t="str">
        <f>IF('04 Brukerregistrering'!I132="","",'04 Brukerregistrering'!I132)</f>
        <v/>
      </c>
      <c r="D135" s="160">
        <f>IF('04 Brukerregistrering'!$H132*'05 Målinger'!G142=0,0,'04 Brukerregistrering'!$H132*'05 Målinger'!G142)</f>
        <v>0</v>
      </c>
      <c r="E135" s="160">
        <f>IF('04 Brukerregistrering'!$H132*'05 Målinger'!$M142=0,0,'04 Brukerregistrering'!$H132*'05 Målinger'!$M142)</f>
        <v>0</v>
      </c>
      <c r="F135" s="160">
        <f>IF('04 Brukerregistrering'!$H132*'05 Målinger'!$X142=0,0,'04 Brukerregistrering'!$H132*'05 Målinger'!$X142)</f>
        <v>0</v>
      </c>
      <c r="G135" s="160">
        <f>IF('04 Brukerregistrering'!$H132*'05 Målinger'!$AI142=0,0,'04 Brukerregistrering'!$H132*'05 Målinger'!$AI142)</f>
        <v>0</v>
      </c>
      <c r="H135" s="160">
        <f>IF('04 Brukerregistrering'!$H132*'05 Målinger'!$AT142=0,0,'04 Brukerregistrering'!$H132*'05 Målinger'!$AT142)</f>
        <v>0</v>
      </c>
    </row>
    <row r="136" spans="1:8">
      <c r="A136" s="161" t="str">
        <f>IF('04 Brukerregistrering'!C133="","",'04 Brukerregistrering'!C133)</f>
        <v/>
      </c>
      <c r="B136" s="162" t="str">
        <f>IF('04 Brukerregistrering'!G133="","",'04 Brukerregistrering'!G133)</f>
        <v/>
      </c>
      <c r="C136" s="163" t="str">
        <f>IF('04 Brukerregistrering'!I133="","",'04 Brukerregistrering'!I133)</f>
        <v/>
      </c>
      <c r="D136" s="160">
        <f>IF('04 Brukerregistrering'!$H133*'05 Målinger'!G143=0,0,'04 Brukerregistrering'!$H133*'05 Målinger'!G143)</f>
        <v>0</v>
      </c>
      <c r="E136" s="160">
        <f>IF('04 Brukerregistrering'!$H133*'05 Målinger'!$M143=0,0,'04 Brukerregistrering'!$H133*'05 Målinger'!$M143)</f>
        <v>0</v>
      </c>
      <c r="F136" s="160">
        <f>IF('04 Brukerregistrering'!$H133*'05 Målinger'!$X143=0,0,'04 Brukerregistrering'!$H133*'05 Målinger'!$X143)</f>
        <v>0</v>
      </c>
      <c r="G136" s="160">
        <f>IF('04 Brukerregistrering'!$H133*'05 Målinger'!$AI143=0,0,'04 Brukerregistrering'!$H133*'05 Målinger'!$AI143)</f>
        <v>0</v>
      </c>
      <c r="H136" s="160">
        <f>IF('04 Brukerregistrering'!$H133*'05 Målinger'!$AT143=0,0,'04 Brukerregistrering'!$H133*'05 Målinger'!$AT143)</f>
        <v>0</v>
      </c>
    </row>
    <row r="137" spans="1:8">
      <c r="A137" s="161" t="str">
        <f>IF('04 Brukerregistrering'!C134="","",'04 Brukerregistrering'!C134)</f>
        <v/>
      </c>
      <c r="B137" s="162" t="str">
        <f>IF('04 Brukerregistrering'!G134="","",'04 Brukerregistrering'!G134)</f>
        <v/>
      </c>
      <c r="C137" s="163" t="str">
        <f>IF('04 Brukerregistrering'!I134="","",'04 Brukerregistrering'!I134)</f>
        <v/>
      </c>
      <c r="D137" s="160">
        <f>IF('04 Brukerregistrering'!$H134*'05 Målinger'!G144=0,0,'04 Brukerregistrering'!$H134*'05 Målinger'!G144)</f>
        <v>0</v>
      </c>
      <c r="E137" s="160">
        <f>IF('04 Brukerregistrering'!$H134*'05 Målinger'!$M144=0,0,'04 Brukerregistrering'!$H134*'05 Målinger'!$M144)</f>
        <v>0</v>
      </c>
      <c r="F137" s="160">
        <f>IF('04 Brukerregistrering'!$H134*'05 Målinger'!$X144=0,0,'04 Brukerregistrering'!$H134*'05 Målinger'!$X144)</f>
        <v>0</v>
      </c>
      <c r="G137" s="160">
        <f>IF('04 Brukerregistrering'!$H134*'05 Målinger'!$AI144=0,0,'04 Brukerregistrering'!$H134*'05 Målinger'!$AI144)</f>
        <v>0</v>
      </c>
      <c r="H137" s="160">
        <f>IF('04 Brukerregistrering'!$H134*'05 Målinger'!$AT144=0,0,'04 Brukerregistrering'!$H134*'05 Målinger'!$AT144)</f>
        <v>0</v>
      </c>
    </row>
    <row r="138" spans="1:8">
      <c r="A138" s="161" t="str">
        <f>IF('04 Brukerregistrering'!C135="","",'04 Brukerregistrering'!C135)</f>
        <v/>
      </c>
      <c r="B138" s="162" t="str">
        <f>IF('04 Brukerregistrering'!G135="","",'04 Brukerregistrering'!G135)</f>
        <v/>
      </c>
      <c r="C138" s="163" t="str">
        <f>IF('04 Brukerregistrering'!I135="","",'04 Brukerregistrering'!I135)</f>
        <v/>
      </c>
      <c r="D138" s="160">
        <f>IF('04 Brukerregistrering'!$H135*'05 Målinger'!G145=0,0,'04 Brukerregistrering'!$H135*'05 Målinger'!G145)</f>
        <v>0</v>
      </c>
      <c r="E138" s="160">
        <f>IF('04 Brukerregistrering'!$H135*'05 Målinger'!$M145=0,0,'04 Brukerregistrering'!$H135*'05 Målinger'!$M145)</f>
        <v>0</v>
      </c>
      <c r="F138" s="160">
        <f>IF('04 Brukerregistrering'!$H135*'05 Målinger'!$X145=0,0,'04 Brukerregistrering'!$H135*'05 Målinger'!$X145)</f>
        <v>0</v>
      </c>
      <c r="G138" s="160">
        <f>IF('04 Brukerregistrering'!$H135*'05 Målinger'!$AI145=0,0,'04 Brukerregistrering'!$H135*'05 Målinger'!$AI145)</f>
        <v>0</v>
      </c>
      <c r="H138" s="160">
        <f>IF('04 Brukerregistrering'!$H135*'05 Målinger'!$AT145=0,0,'04 Brukerregistrering'!$H135*'05 Målinger'!$AT145)</f>
        <v>0</v>
      </c>
    </row>
    <row r="139" spans="1:8">
      <c r="A139" s="161" t="str">
        <f>IF('04 Brukerregistrering'!C136="","",'04 Brukerregistrering'!C136)</f>
        <v/>
      </c>
      <c r="B139" s="162" t="str">
        <f>IF('04 Brukerregistrering'!G136="","",'04 Brukerregistrering'!G136)</f>
        <v/>
      </c>
      <c r="C139" s="163" t="str">
        <f>IF('04 Brukerregistrering'!I136="","",'04 Brukerregistrering'!I136)</f>
        <v/>
      </c>
      <c r="D139" s="160">
        <f>IF('04 Brukerregistrering'!$H136*'05 Målinger'!G146=0,0,'04 Brukerregistrering'!$H136*'05 Målinger'!G146)</f>
        <v>0</v>
      </c>
      <c r="E139" s="160">
        <f>IF('04 Brukerregistrering'!$H136*'05 Målinger'!$M146=0,0,'04 Brukerregistrering'!$H136*'05 Målinger'!$M146)</f>
        <v>0</v>
      </c>
      <c r="F139" s="160">
        <f>IF('04 Brukerregistrering'!$H136*'05 Målinger'!$X146=0,0,'04 Brukerregistrering'!$H136*'05 Målinger'!$X146)</f>
        <v>0</v>
      </c>
      <c r="G139" s="160">
        <f>IF('04 Brukerregistrering'!$H136*'05 Målinger'!$AI146=0,0,'04 Brukerregistrering'!$H136*'05 Målinger'!$AI146)</f>
        <v>0</v>
      </c>
      <c r="H139" s="160">
        <f>IF('04 Brukerregistrering'!$H136*'05 Målinger'!$AT146=0,0,'04 Brukerregistrering'!$H136*'05 Målinger'!$AT146)</f>
        <v>0</v>
      </c>
    </row>
    <row r="140" spans="1:8">
      <c r="A140" s="161" t="str">
        <f>IF('04 Brukerregistrering'!C137="","",'04 Brukerregistrering'!C137)</f>
        <v/>
      </c>
      <c r="B140" s="162" t="str">
        <f>IF('04 Brukerregistrering'!G137="","",'04 Brukerregistrering'!G137)</f>
        <v/>
      </c>
      <c r="C140" s="163" t="str">
        <f>IF('04 Brukerregistrering'!I137="","",'04 Brukerregistrering'!I137)</f>
        <v/>
      </c>
      <c r="D140" s="160">
        <f>IF('04 Brukerregistrering'!$H137*'05 Målinger'!G147=0,0,'04 Brukerregistrering'!$H137*'05 Målinger'!G147)</f>
        <v>0</v>
      </c>
      <c r="E140" s="160">
        <f>IF('04 Brukerregistrering'!$H137*'05 Målinger'!$M147=0,0,'04 Brukerregistrering'!$H137*'05 Målinger'!$M147)</f>
        <v>0</v>
      </c>
      <c r="F140" s="160">
        <f>IF('04 Brukerregistrering'!$H137*'05 Målinger'!$X147=0,0,'04 Brukerregistrering'!$H137*'05 Målinger'!$X147)</f>
        <v>0</v>
      </c>
      <c r="G140" s="160">
        <f>IF('04 Brukerregistrering'!$H137*'05 Målinger'!$AI147=0,0,'04 Brukerregistrering'!$H137*'05 Målinger'!$AI147)</f>
        <v>0</v>
      </c>
      <c r="H140" s="160">
        <f>IF('04 Brukerregistrering'!$H137*'05 Målinger'!$AT147=0,0,'04 Brukerregistrering'!$H137*'05 Målinger'!$AT147)</f>
        <v>0</v>
      </c>
    </row>
    <row r="141" spans="1:8">
      <c r="A141" s="161" t="str">
        <f>IF('04 Brukerregistrering'!C138="","",'04 Brukerregistrering'!C138)</f>
        <v/>
      </c>
      <c r="B141" s="162" t="str">
        <f>IF('04 Brukerregistrering'!G138="","",'04 Brukerregistrering'!G138)</f>
        <v/>
      </c>
      <c r="C141" s="163" t="str">
        <f>IF('04 Brukerregistrering'!I138="","",'04 Brukerregistrering'!I138)</f>
        <v/>
      </c>
      <c r="D141" s="160">
        <f>IF('04 Brukerregistrering'!$H138*'05 Målinger'!G148=0,0,'04 Brukerregistrering'!$H138*'05 Målinger'!G148)</f>
        <v>0</v>
      </c>
      <c r="E141" s="160">
        <f>IF('04 Brukerregistrering'!$H138*'05 Målinger'!$M148=0,0,'04 Brukerregistrering'!$H138*'05 Målinger'!$M148)</f>
        <v>0</v>
      </c>
      <c r="F141" s="160">
        <f>IF('04 Brukerregistrering'!$H138*'05 Målinger'!$X148=0,0,'04 Brukerregistrering'!$H138*'05 Målinger'!$X148)</f>
        <v>0</v>
      </c>
      <c r="G141" s="160">
        <f>IF('04 Brukerregistrering'!$H138*'05 Målinger'!$AI148=0,0,'04 Brukerregistrering'!$H138*'05 Målinger'!$AI148)</f>
        <v>0</v>
      </c>
      <c r="H141" s="160">
        <f>IF('04 Brukerregistrering'!$H138*'05 Målinger'!$AT148=0,0,'04 Brukerregistrering'!$H138*'05 Målinger'!$AT148)</f>
        <v>0</v>
      </c>
    </row>
    <row r="142" spans="1:8">
      <c r="A142" s="161" t="str">
        <f>IF('04 Brukerregistrering'!C139="","",'04 Brukerregistrering'!C139)</f>
        <v/>
      </c>
      <c r="B142" s="162" t="str">
        <f>IF('04 Brukerregistrering'!G139="","",'04 Brukerregistrering'!G139)</f>
        <v/>
      </c>
      <c r="C142" s="163" t="str">
        <f>IF('04 Brukerregistrering'!I139="","",'04 Brukerregistrering'!I139)</f>
        <v/>
      </c>
      <c r="D142" s="160">
        <f>IF('04 Brukerregistrering'!$H139*'05 Målinger'!G149=0,0,'04 Brukerregistrering'!$H139*'05 Målinger'!G149)</f>
        <v>0</v>
      </c>
      <c r="E142" s="160">
        <f>IF('04 Brukerregistrering'!$H139*'05 Målinger'!$M149=0,0,'04 Brukerregistrering'!$H139*'05 Målinger'!$M149)</f>
        <v>0</v>
      </c>
      <c r="F142" s="160">
        <f>IF('04 Brukerregistrering'!$H139*'05 Målinger'!$X149=0,0,'04 Brukerregistrering'!$H139*'05 Målinger'!$X149)</f>
        <v>0</v>
      </c>
      <c r="G142" s="160">
        <f>IF('04 Brukerregistrering'!$H139*'05 Målinger'!$AI149=0,0,'04 Brukerregistrering'!$H139*'05 Målinger'!$AI149)</f>
        <v>0</v>
      </c>
      <c r="H142" s="160">
        <f>IF('04 Brukerregistrering'!$H139*'05 Målinger'!$AT149=0,0,'04 Brukerregistrering'!$H139*'05 Målinger'!$AT149)</f>
        <v>0</v>
      </c>
    </row>
    <row r="143" spans="1:8">
      <c r="A143" s="161" t="str">
        <f>IF('04 Brukerregistrering'!C140="","",'04 Brukerregistrering'!C140)</f>
        <v/>
      </c>
      <c r="B143" s="162" t="str">
        <f>IF('04 Brukerregistrering'!G140="","",'04 Brukerregistrering'!G140)</f>
        <v/>
      </c>
      <c r="C143" s="163" t="str">
        <f>IF('04 Brukerregistrering'!I140="","",'04 Brukerregistrering'!I140)</f>
        <v/>
      </c>
      <c r="D143" s="160">
        <f>IF('04 Brukerregistrering'!$H140*'05 Målinger'!G150=0,0,'04 Brukerregistrering'!$H140*'05 Målinger'!G150)</f>
        <v>0</v>
      </c>
      <c r="E143" s="160">
        <f>IF('04 Brukerregistrering'!$H140*'05 Målinger'!$M150=0,0,'04 Brukerregistrering'!$H140*'05 Målinger'!$M150)</f>
        <v>0</v>
      </c>
      <c r="F143" s="160">
        <f>IF('04 Brukerregistrering'!$H140*'05 Målinger'!$X150=0,0,'04 Brukerregistrering'!$H140*'05 Målinger'!$X150)</f>
        <v>0</v>
      </c>
      <c r="G143" s="160">
        <f>IF('04 Brukerregistrering'!$H140*'05 Målinger'!$AI150=0,0,'04 Brukerregistrering'!$H140*'05 Målinger'!$AI150)</f>
        <v>0</v>
      </c>
      <c r="H143" s="160">
        <f>IF('04 Brukerregistrering'!$H140*'05 Målinger'!$AT150=0,0,'04 Brukerregistrering'!$H140*'05 Målinger'!$AT150)</f>
        <v>0</v>
      </c>
    </row>
    <row r="144" spans="1:8">
      <c r="A144" s="161" t="str">
        <f>IF('04 Brukerregistrering'!C141="","",'04 Brukerregistrering'!C141)</f>
        <v/>
      </c>
      <c r="B144" s="162" t="str">
        <f>IF('04 Brukerregistrering'!G141="","",'04 Brukerregistrering'!G141)</f>
        <v/>
      </c>
      <c r="C144" s="163" t="str">
        <f>IF('04 Brukerregistrering'!I141="","",'04 Brukerregistrering'!I141)</f>
        <v/>
      </c>
      <c r="D144" s="160">
        <f>IF('04 Brukerregistrering'!$H141*'05 Målinger'!G151=0,0,'04 Brukerregistrering'!$H141*'05 Målinger'!G151)</f>
        <v>0</v>
      </c>
      <c r="E144" s="160">
        <f>IF('04 Brukerregistrering'!$H141*'05 Målinger'!$M151=0,0,'04 Brukerregistrering'!$H141*'05 Målinger'!$M151)</f>
        <v>0</v>
      </c>
      <c r="F144" s="160">
        <f>IF('04 Brukerregistrering'!$H141*'05 Målinger'!$X151=0,0,'04 Brukerregistrering'!$H141*'05 Målinger'!$X151)</f>
        <v>0</v>
      </c>
      <c r="G144" s="160">
        <f>IF('04 Brukerregistrering'!$H141*'05 Målinger'!$AI151=0,0,'04 Brukerregistrering'!$H141*'05 Målinger'!$AI151)</f>
        <v>0</v>
      </c>
      <c r="H144" s="160">
        <f>IF('04 Brukerregistrering'!$H141*'05 Målinger'!$AT151=0,0,'04 Brukerregistrering'!$H141*'05 Målinger'!$AT151)</f>
        <v>0</v>
      </c>
    </row>
    <row r="145" spans="1:8">
      <c r="A145" s="161" t="str">
        <f>IF('04 Brukerregistrering'!C142="","",'04 Brukerregistrering'!C142)</f>
        <v/>
      </c>
      <c r="B145" s="162" t="str">
        <f>IF('04 Brukerregistrering'!G142="","",'04 Brukerregistrering'!G142)</f>
        <v/>
      </c>
      <c r="C145" s="163" t="str">
        <f>IF('04 Brukerregistrering'!I142="","",'04 Brukerregistrering'!I142)</f>
        <v/>
      </c>
      <c r="D145" s="160">
        <f>IF('04 Brukerregistrering'!$H142*'05 Målinger'!G152=0,0,'04 Brukerregistrering'!$H142*'05 Målinger'!G152)</f>
        <v>0</v>
      </c>
      <c r="E145" s="160">
        <f>IF('04 Brukerregistrering'!$H142*'05 Målinger'!$M152=0,0,'04 Brukerregistrering'!$H142*'05 Målinger'!$M152)</f>
        <v>0</v>
      </c>
      <c r="F145" s="160">
        <f>IF('04 Brukerregistrering'!$H142*'05 Målinger'!$X152=0,0,'04 Brukerregistrering'!$H142*'05 Målinger'!$X152)</f>
        <v>0</v>
      </c>
      <c r="G145" s="160">
        <f>IF('04 Brukerregistrering'!$H142*'05 Målinger'!$AI152=0,0,'04 Brukerregistrering'!$H142*'05 Målinger'!$AI152)</f>
        <v>0</v>
      </c>
      <c r="H145" s="160">
        <f>IF('04 Brukerregistrering'!$H142*'05 Målinger'!$AT152=0,0,'04 Brukerregistrering'!$H142*'05 Målinger'!$AT152)</f>
        <v>0</v>
      </c>
    </row>
    <row r="146" spans="1:8">
      <c r="A146" s="161" t="str">
        <f>IF('04 Brukerregistrering'!C143="","",'04 Brukerregistrering'!C143)</f>
        <v/>
      </c>
      <c r="B146" s="162" t="str">
        <f>IF('04 Brukerregistrering'!G143="","",'04 Brukerregistrering'!G143)</f>
        <v/>
      </c>
      <c r="C146" s="163" t="str">
        <f>IF('04 Brukerregistrering'!I143="","",'04 Brukerregistrering'!I143)</f>
        <v/>
      </c>
      <c r="D146" s="160">
        <f>IF('04 Brukerregistrering'!$H143*'05 Målinger'!G153=0,0,'04 Brukerregistrering'!$H143*'05 Målinger'!G153)</f>
        <v>0</v>
      </c>
      <c r="E146" s="160">
        <f>IF('04 Brukerregistrering'!$H143*'05 Målinger'!$M153=0,0,'04 Brukerregistrering'!$H143*'05 Målinger'!$M153)</f>
        <v>0</v>
      </c>
      <c r="F146" s="160">
        <f>IF('04 Brukerregistrering'!$H143*'05 Målinger'!$X153=0,0,'04 Brukerregistrering'!$H143*'05 Målinger'!$X153)</f>
        <v>0</v>
      </c>
      <c r="G146" s="160">
        <f>IF('04 Brukerregistrering'!$H143*'05 Målinger'!$AI153=0,0,'04 Brukerregistrering'!$H143*'05 Målinger'!$AI153)</f>
        <v>0</v>
      </c>
      <c r="H146" s="160">
        <f>IF('04 Brukerregistrering'!$H143*'05 Målinger'!$AT153=0,0,'04 Brukerregistrering'!$H143*'05 Målinger'!$AT153)</f>
        <v>0</v>
      </c>
    </row>
    <row r="147" spans="1:8">
      <c r="A147" s="161" t="str">
        <f>IF('04 Brukerregistrering'!C144="","",'04 Brukerregistrering'!C144)</f>
        <v/>
      </c>
      <c r="B147" s="162" t="str">
        <f>IF('04 Brukerregistrering'!G144="","",'04 Brukerregistrering'!G144)</f>
        <v/>
      </c>
      <c r="C147" s="163" t="str">
        <f>IF('04 Brukerregistrering'!I144="","",'04 Brukerregistrering'!I144)</f>
        <v/>
      </c>
      <c r="D147" s="160">
        <f>IF('04 Brukerregistrering'!$H144*'05 Målinger'!G154=0,0,'04 Brukerregistrering'!$H144*'05 Målinger'!G154)</f>
        <v>0</v>
      </c>
      <c r="E147" s="160">
        <f>IF('04 Brukerregistrering'!$H144*'05 Målinger'!$M154=0,0,'04 Brukerregistrering'!$H144*'05 Målinger'!$M154)</f>
        <v>0</v>
      </c>
      <c r="F147" s="160">
        <f>IF('04 Brukerregistrering'!$H144*'05 Målinger'!$X154=0,0,'04 Brukerregistrering'!$H144*'05 Målinger'!$X154)</f>
        <v>0</v>
      </c>
      <c r="G147" s="160">
        <f>IF('04 Brukerregistrering'!$H144*'05 Målinger'!$AI154=0,0,'04 Brukerregistrering'!$H144*'05 Målinger'!$AI154)</f>
        <v>0</v>
      </c>
      <c r="H147" s="160">
        <f>IF('04 Brukerregistrering'!$H144*'05 Målinger'!$AT154=0,0,'04 Brukerregistrering'!$H144*'05 Målinger'!$AT154)</f>
        <v>0</v>
      </c>
    </row>
    <row r="148" spans="1:8">
      <c r="A148" s="161" t="str">
        <f>IF('04 Brukerregistrering'!C145="","",'04 Brukerregistrering'!C145)</f>
        <v/>
      </c>
      <c r="B148" s="162" t="str">
        <f>IF('04 Brukerregistrering'!G145="","",'04 Brukerregistrering'!G145)</f>
        <v/>
      </c>
      <c r="C148" s="163" t="str">
        <f>IF('04 Brukerregistrering'!I145="","",'04 Brukerregistrering'!I145)</f>
        <v/>
      </c>
      <c r="D148" s="160">
        <f>IF('04 Brukerregistrering'!$H145*'05 Målinger'!G155=0,0,'04 Brukerregistrering'!$H145*'05 Målinger'!G155)</f>
        <v>0</v>
      </c>
      <c r="E148" s="160">
        <f>IF('04 Brukerregistrering'!$H145*'05 Målinger'!$M155=0,0,'04 Brukerregistrering'!$H145*'05 Målinger'!$M155)</f>
        <v>0</v>
      </c>
      <c r="F148" s="160">
        <f>IF('04 Brukerregistrering'!$H145*'05 Målinger'!$X155=0,0,'04 Brukerregistrering'!$H145*'05 Målinger'!$X155)</f>
        <v>0</v>
      </c>
      <c r="G148" s="160">
        <f>IF('04 Brukerregistrering'!$H145*'05 Målinger'!$AI155=0,0,'04 Brukerregistrering'!$H145*'05 Målinger'!$AI155)</f>
        <v>0</v>
      </c>
      <c r="H148" s="160">
        <f>IF('04 Brukerregistrering'!$H145*'05 Målinger'!$AT155=0,0,'04 Brukerregistrering'!$H145*'05 Målinger'!$AT155)</f>
        <v>0</v>
      </c>
    </row>
    <row r="149" spans="1:8">
      <c r="A149" s="161" t="str">
        <f>IF('04 Brukerregistrering'!C146="","",'04 Brukerregistrering'!C146)</f>
        <v/>
      </c>
      <c r="B149" s="162" t="str">
        <f>IF('04 Brukerregistrering'!G146="","",'04 Brukerregistrering'!G146)</f>
        <v/>
      </c>
      <c r="C149" s="163" t="str">
        <f>IF('04 Brukerregistrering'!I146="","",'04 Brukerregistrering'!I146)</f>
        <v/>
      </c>
      <c r="D149" s="160">
        <f>IF('04 Brukerregistrering'!$H146*'05 Målinger'!G156=0,0,'04 Brukerregistrering'!$H146*'05 Målinger'!G156)</f>
        <v>0</v>
      </c>
      <c r="E149" s="160">
        <f>IF('04 Brukerregistrering'!$H146*'05 Målinger'!$M156=0,0,'04 Brukerregistrering'!$H146*'05 Målinger'!$M156)</f>
        <v>0</v>
      </c>
      <c r="F149" s="160">
        <f>IF('04 Brukerregistrering'!$H146*'05 Målinger'!$X156=0,0,'04 Brukerregistrering'!$H146*'05 Målinger'!$X156)</f>
        <v>0</v>
      </c>
      <c r="G149" s="160">
        <f>IF('04 Brukerregistrering'!$H146*'05 Målinger'!$AI156=0,0,'04 Brukerregistrering'!$H146*'05 Målinger'!$AI156)</f>
        <v>0</v>
      </c>
      <c r="H149" s="160">
        <f>IF('04 Brukerregistrering'!$H146*'05 Målinger'!$AT156=0,0,'04 Brukerregistrering'!$H146*'05 Målinger'!$AT156)</f>
        <v>0</v>
      </c>
    </row>
    <row r="150" spans="1:8">
      <c r="A150" s="161" t="str">
        <f>IF('04 Brukerregistrering'!C147="","",'04 Brukerregistrering'!C147)</f>
        <v/>
      </c>
      <c r="B150" s="162" t="str">
        <f>IF('04 Brukerregistrering'!G147="","",'04 Brukerregistrering'!G147)</f>
        <v/>
      </c>
      <c r="C150" s="163" t="str">
        <f>IF('04 Brukerregistrering'!I147="","",'04 Brukerregistrering'!I147)</f>
        <v/>
      </c>
      <c r="D150" s="160">
        <f>IF('04 Brukerregistrering'!$H147*'05 Målinger'!G157=0,0,'04 Brukerregistrering'!$H147*'05 Målinger'!G157)</f>
        <v>0</v>
      </c>
      <c r="E150" s="160">
        <f>IF('04 Brukerregistrering'!$H147*'05 Målinger'!$M157=0,0,'04 Brukerregistrering'!$H147*'05 Målinger'!$M157)</f>
        <v>0</v>
      </c>
      <c r="F150" s="160">
        <f>IF('04 Brukerregistrering'!$H147*'05 Målinger'!$X157=0,0,'04 Brukerregistrering'!$H147*'05 Målinger'!$X157)</f>
        <v>0</v>
      </c>
      <c r="G150" s="160">
        <f>IF('04 Brukerregistrering'!$H147*'05 Målinger'!$AI157=0,0,'04 Brukerregistrering'!$H147*'05 Målinger'!$AI157)</f>
        <v>0</v>
      </c>
      <c r="H150" s="160">
        <f>IF('04 Brukerregistrering'!$H147*'05 Målinger'!$AT157=0,0,'04 Brukerregistrering'!$H147*'05 Målinger'!$AT157)</f>
        <v>0</v>
      </c>
    </row>
    <row r="151" spans="1:8">
      <c r="A151" s="161" t="str">
        <f>IF('04 Brukerregistrering'!C148="","",'04 Brukerregistrering'!C148)</f>
        <v/>
      </c>
      <c r="B151" s="162" t="str">
        <f>IF('04 Brukerregistrering'!G148="","",'04 Brukerregistrering'!G148)</f>
        <v/>
      </c>
      <c r="C151" s="163" t="str">
        <f>IF('04 Brukerregistrering'!I148="","",'04 Brukerregistrering'!I148)</f>
        <v/>
      </c>
      <c r="D151" s="160">
        <f>IF('04 Brukerregistrering'!$H148*'05 Målinger'!G158=0,0,'04 Brukerregistrering'!$H148*'05 Målinger'!G158)</f>
        <v>0</v>
      </c>
      <c r="E151" s="160">
        <f>IF('04 Brukerregistrering'!$H148*'05 Målinger'!$M158=0,0,'04 Brukerregistrering'!$H148*'05 Målinger'!$M158)</f>
        <v>0</v>
      </c>
      <c r="F151" s="160">
        <f>IF('04 Brukerregistrering'!$H148*'05 Målinger'!$X158=0,0,'04 Brukerregistrering'!$H148*'05 Målinger'!$X158)</f>
        <v>0</v>
      </c>
      <c r="G151" s="160">
        <f>IF('04 Brukerregistrering'!$H148*'05 Målinger'!$AI158=0,0,'04 Brukerregistrering'!$H148*'05 Målinger'!$AI158)</f>
        <v>0</v>
      </c>
      <c r="H151" s="160">
        <f>IF('04 Brukerregistrering'!$H148*'05 Målinger'!$AT158=0,0,'04 Brukerregistrering'!$H148*'05 Målinger'!$AT158)</f>
        <v>0</v>
      </c>
    </row>
    <row r="152" spans="1:8">
      <c r="A152" s="161" t="str">
        <f>IF('04 Brukerregistrering'!C149="","",'04 Brukerregistrering'!C149)</f>
        <v/>
      </c>
      <c r="B152" s="162" t="str">
        <f>IF('04 Brukerregistrering'!G149="","",'04 Brukerregistrering'!G149)</f>
        <v/>
      </c>
      <c r="C152" s="163" t="str">
        <f>IF('04 Brukerregistrering'!I149="","",'04 Brukerregistrering'!I149)</f>
        <v/>
      </c>
      <c r="D152" s="160">
        <f>IF('04 Brukerregistrering'!$H149*'05 Målinger'!G159=0,0,'04 Brukerregistrering'!$H149*'05 Målinger'!G159)</f>
        <v>0</v>
      </c>
      <c r="E152" s="160">
        <f>IF('04 Brukerregistrering'!$H149*'05 Målinger'!$M159=0,0,'04 Brukerregistrering'!$H149*'05 Målinger'!$M159)</f>
        <v>0</v>
      </c>
      <c r="F152" s="160">
        <f>IF('04 Brukerregistrering'!$H149*'05 Målinger'!$X159=0,0,'04 Brukerregistrering'!$H149*'05 Målinger'!$X159)</f>
        <v>0</v>
      </c>
      <c r="G152" s="160">
        <f>IF('04 Brukerregistrering'!$H149*'05 Målinger'!$AI159=0,0,'04 Brukerregistrering'!$H149*'05 Målinger'!$AI159)</f>
        <v>0</v>
      </c>
      <c r="H152" s="160">
        <f>IF('04 Brukerregistrering'!$H149*'05 Målinger'!$AT159=0,0,'04 Brukerregistrering'!$H149*'05 Målinger'!$AT159)</f>
        <v>0</v>
      </c>
    </row>
    <row r="153" spans="1:8">
      <c r="A153" s="161" t="str">
        <f>IF('04 Brukerregistrering'!C150="","",'04 Brukerregistrering'!C150)</f>
        <v/>
      </c>
      <c r="B153" s="162" t="str">
        <f>IF('04 Brukerregistrering'!G150="","",'04 Brukerregistrering'!G150)</f>
        <v/>
      </c>
      <c r="C153" s="163" t="str">
        <f>IF('04 Brukerregistrering'!I150="","",'04 Brukerregistrering'!I150)</f>
        <v/>
      </c>
      <c r="D153" s="160">
        <f>IF('04 Brukerregistrering'!$H150*'05 Målinger'!G160=0,0,'04 Brukerregistrering'!$H150*'05 Målinger'!G160)</f>
        <v>0</v>
      </c>
      <c r="E153" s="160">
        <f>IF('04 Brukerregistrering'!$H150*'05 Målinger'!$M160=0,0,'04 Brukerregistrering'!$H150*'05 Målinger'!$M160)</f>
        <v>0</v>
      </c>
      <c r="F153" s="160">
        <f>IF('04 Brukerregistrering'!$H150*'05 Målinger'!$X160=0,0,'04 Brukerregistrering'!$H150*'05 Målinger'!$X160)</f>
        <v>0</v>
      </c>
      <c r="G153" s="160">
        <f>IF('04 Brukerregistrering'!$H150*'05 Målinger'!$AI160=0,0,'04 Brukerregistrering'!$H150*'05 Målinger'!$AI160)</f>
        <v>0</v>
      </c>
      <c r="H153" s="160">
        <f>IF('04 Brukerregistrering'!$H150*'05 Målinger'!$AT160=0,0,'04 Brukerregistrering'!$H150*'05 Målinger'!$AT160)</f>
        <v>0</v>
      </c>
    </row>
    <row r="154" spans="1:8">
      <c r="A154" s="161" t="str">
        <f>IF('04 Brukerregistrering'!C151="","",'04 Brukerregistrering'!C151)</f>
        <v/>
      </c>
      <c r="B154" s="162" t="str">
        <f>IF('04 Brukerregistrering'!G151="","",'04 Brukerregistrering'!G151)</f>
        <v/>
      </c>
      <c r="C154" s="163" t="str">
        <f>IF('04 Brukerregistrering'!I151="","",'04 Brukerregistrering'!I151)</f>
        <v/>
      </c>
      <c r="D154" s="160">
        <f>IF('04 Brukerregistrering'!$H151*'05 Målinger'!G161=0,0,'04 Brukerregistrering'!$H151*'05 Målinger'!G161)</f>
        <v>0</v>
      </c>
      <c r="E154" s="160">
        <f>IF('04 Brukerregistrering'!$H151*'05 Målinger'!$M161=0,0,'04 Brukerregistrering'!$H151*'05 Målinger'!$M161)</f>
        <v>0</v>
      </c>
      <c r="F154" s="160">
        <f>IF('04 Brukerregistrering'!$H151*'05 Målinger'!$X161=0,0,'04 Brukerregistrering'!$H151*'05 Målinger'!$X161)</f>
        <v>0</v>
      </c>
      <c r="G154" s="160">
        <f>IF('04 Brukerregistrering'!$H151*'05 Målinger'!$AI161=0,0,'04 Brukerregistrering'!$H151*'05 Målinger'!$AI161)</f>
        <v>0</v>
      </c>
      <c r="H154" s="160">
        <f>IF('04 Brukerregistrering'!$H151*'05 Målinger'!$AT161=0,0,'04 Brukerregistrering'!$H151*'05 Målinger'!$AT161)</f>
        <v>0</v>
      </c>
    </row>
    <row r="155" spans="1:8">
      <c r="A155" s="161" t="str">
        <f>IF('04 Brukerregistrering'!C152="","",'04 Brukerregistrering'!C152)</f>
        <v/>
      </c>
      <c r="B155" s="162" t="str">
        <f>IF('04 Brukerregistrering'!G152="","",'04 Brukerregistrering'!G152)</f>
        <v/>
      </c>
      <c r="C155" s="163" t="str">
        <f>IF('04 Brukerregistrering'!I152="","",'04 Brukerregistrering'!I152)</f>
        <v/>
      </c>
      <c r="D155" s="160">
        <f>IF('04 Brukerregistrering'!$H152*'05 Målinger'!G162=0,0,'04 Brukerregistrering'!$H152*'05 Målinger'!G162)</f>
        <v>0</v>
      </c>
      <c r="E155" s="160">
        <f>IF('04 Brukerregistrering'!$H152*'05 Målinger'!$M162=0,0,'04 Brukerregistrering'!$H152*'05 Målinger'!$M162)</f>
        <v>0</v>
      </c>
      <c r="F155" s="160">
        <f>IF('04 Brukerregistrering'!$H152*'05 Målinger'!$X162=0,0,'04 Brukerregistrering'!$H152*'05 Målinger'!$X162)</f>
        <v>0</v>
      </c>
      <c r="G155" s="160">
        <f>IF('04 Brukerregistrering'!$H152*'05 Målinger'!$AI162=0,0,'04 Brukerregistrering'!$H152*'05 Målinger'!$AI162)</f>
        <v>0</v>
      </c>
      <c r="H155" s="160">
        <f>IF('04 Brukerregistrering'!$H152*'05 Målinger'!$AT162=0,0,'04 Brukerregistrering'!$H152*'05 Målinger'!$AT162)</f>
        <v>0</v>
      </c>
    </row>
    <row r="156" spans="1:8">
      <c r="A156" s="161" t="str">
        <f>IF('04 Brukerregistrering'!C153="","",'04 Brukerregistrering'!C153)</f>
        <v/>
      </c>
      <c r="B156" s="162" t="str">
        <f>IF('04 Brukerregistrering'!G153="","",'04 Brukerregistrering'!G153)</f>
        <v/>
      </c>
      <c r="C156" s="163" t="str">
        <f>IF('04 Brukerregistrering'!I153="","",'04 Brukerregistrering'!I153)</f>
        <v/>
      </c>
      <c r="D156" s="160">
        <f>IF('04 Brukerregistrering'!$H153*'05 Målinger'!G163=0,0,'04 Brukerregistrering'!$H153*'05 Målinger'!G163)</f>
        <v>0</v>
      </c>
      <c r="E156" s="160">
        <f>IF('04 Brukerregistrering'!$H153*'05 Målinger'!$M163=0,0,'04 Brukerregistrering'!$H153*'05 Målinger'!$M163)</f>
        <v>0</v>
      </c>
      <c r="F156" s="160">
        <f>IF('04 Brukerregistrering'!$H153*'05 Målinger'!$X163=0,0,'04 Brukerregistrering'!$H153*'05 Målinger'!$X163)</f>
        <v>0</v>
      </c>
      <c r="G156" s="160">
        <f>IF('04 Brukerregistrering'!$H153*'05 Målinger'!$AI163=0,0,'04 Brukerregistrering'!$H153*'05 Målinger'!$AI163)</f>
        <v>0</v>
      </c>
      <c r="H156" s="160">
        <f>IF('04 Brukerregistrering'!$H153*'05 Målinger'!$AT163=0,0,'04 Brukerregistrering'!$H153*'05 Målinger'!$AT163)</f>
        <v>0</v>
      </c>
    </row>
    <row r="157" spans="1:8">
      <c r="A157" s="161" t="str">
        <f>IF('04 Brukerregistrering'!C154="","",'04 Brukerregistrering'!C154)</f>
        <v/>
      </c>
      <c r="B157" s="162" t="str">
        <f>IF('04 Brukerregistrering'!G154="","",'04 Brukerregistrering'!G154)</f>
        <v/>
      </c>
      <c r="C157" s="163" t="str">
        <f>IF('04 Brukerregistrering'!I154="","",'04 Brukerregistrering'!I154)</f>
        <v/>
      </c>
      <c r="D157" s="160">
        <f>IF('04 Brukerregistrering'!$H154*'05 Målinger'!G164=0,0,'04 Brukerregistrering'!$H154*'05 Målinger'!G164)</f>
        <v>0</v>
      </c>
      <c r="E157" s="160">
        <f>IF('04 Brukerregistrering'!$H154*'05 Målinger'!$M164=0,0,'04 Brukerregistrering'!$H154*'05 Målinger'!$M164)</f>
        <v>0</v>
      </c>
      <c r="F157" s="160">
        <f>IF('04 Brukerregistrering'!$H154*'05 Målinger'!$X164=0,0,'04 Brukerregistrering'!$H154*'05 Målinger'!$X164)</f>
        <v>0</v>
      </c>
      <c r="G157" s="160">
        <f>IF('04 Brukerregistrering'!$H154*'05 Målinger'!$AI164=0,0,'04 Brukerregistrering'!$H154*'05 Målinger'!$AI164)</f>
        <v>0</v>
      </c>
      <c r="H157" s="160">
        <f>IF('04 Brukerregistrering'!$H154*'05 Målinger'!$AT164=0,0,'04 Brukerregistrering'!$H154*'05 Målinger'!$AT164)</f>
        <v>0</v>
      </c>
    </row>
    <row r="158" spans="1:8">
      <c r="A158" s="161" t="str">
        <f>IF('04 Brukerregistrering'!C155="","",'04 Brukerregistrering'!C155)</f>
        <v/>
      </c>
      <c r="B158" s="162" t="str">
        <f>IF('04 Brukerregistrering'!G155="","",'04 Brukerregistrering'!G155)</f>
        <v/>
      </c>
      <c r="C158" s="163" t="str">
        <f>IF('04 Brukerregistrering'!I155="","",'04 Brukerregistrering'!I155)</f>
        <v/>
      </c>
      <c r="D158" s="160">
        <f>IF('04 Brukerregistrering'!$H155*'05 Målinger'!G165=0,0,'04 Brukerregistrering'!$H155*'05 Målinger'!G165)</f>
        <v>0</v>
      </c>
      <c r="E158" s="160">
        <f>IF('04 Brukerregistrering'!$H155*'05 Målinger'!$M165=0,0,'04 Brukerregistrering'!$H155*'05 Målinger'!$M165)</f>
        <v>0</v>
      </c>
      <c r="F158" s="160">
        <f>IF('04 Brukerregistrering'!$H155*'05 Målinger'!$X165=0,0,'04 Brukerregistrering'!$H155*'05 Målinger'!$X165)</f>
        <v>0</v>
      </c>
      <c r="G158" s="160">
        <f>IF('04 Brukerregistrering'!$H155*'05 Målinger'!$AI165=0,0,'04 Brukerregistrering'!$H155*'05 Målinger'!$AI165)</f>
        <v>0</v>
      </c>
      <c r="H158" s="160">
        <f>IF('04 Brukerregistrering'!$H155*'05 Målinger'!$AT165=0,0,'04 Brukerregistrering'!$H155*'05 Målinger'!$AT165)</f>
        <v>0</v>
      </c>
    </row>
    <row r="159" spans="1:8">
      <c r="A159" s="161" t="str">
        <f>IF('04 Brukerregistrering'!C156="","",'04 Brukerregistrering'!C156)</f>
        <v/>
      </c>
      <c r="B159" s="162" t="str">
        <f>IF('04 Brukerregistrering'!G156="","",'04 Brukerregistrering'!G156)</f>
        <v/>
      </c>
      <c r="C159" s="163" t="str">
        <f>IF('04 Brukerregistrering'!I156="","",'04 Brukerregistrering'!I156)</f>
        <v/>
      </c>
      <c r="D159" s="160">
        <f>IF('04 Brukerregistrering'!$H156*'05 Målinger'!G166=0,0,'04 Brukerregistrering'!$H156*'05 Målinger'!G166)</f>
        <v>0</v>
      </c>
      <c r="E159" s="160">
        <f>IF('04 Brukerregistrering'!$H156*'05 Målinger'!$M166=0,0,'04 Brukerregistrering'!$H156*'05 Målinger'!$M166)</f>
        <v>0</v>
      </c>
      <c r="F159" s="160">
        <f>IF('04 Brukerregistrering'!$H156*'05 Målinger'!$X166=0,0,'04 Brukerregistrering'!$H156*'05 Målinger'!$X166)</f>
        <v>0</v>
      </c>
      <c r="G159" s="160">
        <f>IF('04 Brukerregistrering'!$H156*'05 Målinger'!$AI166=0,0,'04 Brukerregistrering'!$H156*'05 Målinger'!$AI166)</f>
        <v>0</v>
      </c>
      <c r="H159" s="160">
        <f>IF('04 Brukerregistrering'!$H156*'05 Målinger'!$AT166=0,0,'04 Brukerregistrering'!$H156*'05 Målinger'!$AT166)</f>
        <v>0</v>
      </c>
    </row>
    <row r="160" spans="1:8">
      <c r="A160" s="161" t="str">
        <f>IF('04 Brukerregistrering'!C157="","",'04 Brukerregistrering'!C157)</f>
        <v/>
      </c>
      <c r="B160" s="162" t="str">
        <f>IF('04 Brukerregistrering'!G157="","",'04 Brukerregistrering'!G157)</f>
        <v/>
      </c>
      <c r="C160" s="163" t="str">
        <f>IF('04 Brukerregistrering'!I157="","",'04 Brukerregistrering'!I157)</f>
        <v/>
      </c>
      <c r="D160" s="160">
        <f>IF('04 Brukerregistrering'!$H157*'05 Målinger'!G167=0,0,'04 Brukerregistrering'!$H157*'05 Målinger'!G167)</f>
        <v>0</v>
      </c>
      <c r="E160" s="160">
        <f>IF('04 Brukerregistrering'!$H157*'05 Målinger'!$M167=0,0,'04 Brukerregistrering'!$H157*'05 Målinger'!$M167)</f>
        <v>0</v>
      </c>
      <c r="F160" s="160">
        <f>IF('04 Brukerregistrering'!$H157*'05 Målinger'!$X167=0,0,'04 Brukerregistrering'!$H157*'05 Målinger'!$X167)</f>
        <v>0</v>
      </c>
      <c r="G160" s="160">
        <f>IF('04 Brukerregistrering'!$H157*'05 Målinger'!$AI167=0,0,'04 Brukerregistrering'!$H157*'05 Målinger'!$AI167)</f>
        <v>0</v>
      </c>
      <c r="H160" s="160">
        <f>IF('04 Brukerregistrering'!$H157*'05 Målinger'!$AT167=0,0,'04 Brukerregistrering'!$H157*'05 Målinger'!$AT167)</f>
        <v>0</v>
      </c>
    </row>
    <row r="161" spans="1:8">
      <c r="A161" s="161" t="str">
        <f>IF('04 Brukerregistrering'!C158="","",'04 Brukerregistrering'!C158)</f>
        <v/>
      </c>
      <c r="B161" s="162" t="str">
        <f>IF('04 Brukerregistrering'!G158="","",'04 Brukerregistrering'!G158)</f>
        <v/>
      </c>
      <c r="C161" s="163" t="str">
        <f>IF('04 Brukerregistrering'!I158="","",'04 Brukerregistrering'!I158)</f>
        <v/>
      </c>
      <c r="D161" s="160">
        <f>IF('04 Brukerregistrering'!$H158*'05 Målinger'!G168=0,0,'04 Brukerregistrering'!$H158*'05 Målinger'!G168)</f>
        <v>0</v>
      </c>
      <c r="E161" s="160">
        <f>IF('04 Brukerregistrering'!$H158*'05 Målinger'!$M168=0,0,'04 Brukerregistrering'!$H158*'05 Målinger'!$M168)</f>
        <v>0</v>
      </c>
      <c r="F161" s="160">
        <f>IF('04 Brukerregistrering'!$H158*'05 Målinger'!$X168=0,0,'04 Brukerregistrering'!$H158*'05 Målinger'!$X168)</f>
        <v>0</v>
      </c>
      <c r="G161" s="160">
        <f>IF('04 Brukerregistrering'!$H158*'05 Målinger'!$AI168=0,0,'04 Brukerregistrering'!$H158*'05 Målinger'!$AI168)</f>
        <v>0</v>
      </c>
      <c r="H161" s="160">
        <f>IF('04 Brukerregistrering'!$H158*'05 Målinger'!$AT168=0,0,'04 Brukerregistrering'!$H158*'05 Målinger'!$AT168)</f>
        <v>0</v>
      </c>
    </row>
    <row r="162" spans="1:8">
      <c r="A162" s="161" t="str">
        <f>IF('04 Brukerregistrering'!C159="","",'04 Brukerregistrering'!C159)</f>
        <v/>
      </c>
      <c r="B162" s="162" t="str">
        <f>IF('04 Brukerregistrering'!G159="","",'04 Brukerregistrering'!G159)</f>
        <v/>
      </c>
      <c r="C162" s="163" t="str">
        <f>IF('04 Brukerregistrering'!I159="","",'04 Brukerregistrering'!I159)</f>
        <v/>
      </c>
      <c r="D162" s="160">
        <f>IF('04 Brukerregistrering'!$H159*'05 Målinger'!G169=0,0,'04 Brukerregistrering'!$H159*'05 Målinger'!G169)</f>
        <v>0</v>
      </c>
      <c r="E162" s="160">
        <f>IF('04 Brukerregistrering'!$H159*'05 Målinger'!$M169=0,0,'04 Brukerregistrering'!$H159*'05 Målinger'!$M169)</f>
        <v>0</v>
      </c>
      <c r="F162" s="160">
        <f>IF('04 Brukerregistrering'!$H159*'05 Målinger'!$X169=0,0,'04 Brukerregistrering'!$H159*'05 Målinger'!$X169)</f>
        <v>0</v>
      </c>
      <c r="G162" s="160">
        <f>IF('04 Brukerregistrering'!$H159*'05 Målinger'!$AI169=0,0,'04 Brukerregistrering'!$H159*'05 Målinger'!$AI169)</f>
        <v>0</v>
      </c>
      <c r="H162" s="160">
        <f>IF('04 Brukerregistrering'!$H159*'05 Målinger'!$AT169=0,0,'04 Brukerregistrering'!$H159*'05 Målinger'!$AT169)</f>
        <v>0</v>
      </c>
    </row>
    <row r="163" spans="1:8">
      <c r="A163" s="161" t="str">
        <f>IF('04 Brukerregistrering'!C160="","",'04 Brukerregistrering'!C160)</f>
        <v/>
      </c>
      <c r="B163" s="162" t="str">
        <f>IF('04 Brukerregistrering'!G160="","",'04 Brukerregistrering'!G160)</f>
        <v/>
      </c>
      <c r="C163" s="163" t="str">
        <f>IF('04 Brukerregistrering'!I160="","",'04 Brukerregistrering'!I160)</f>
        <v/>
      </c>
      <c r="D163" s="160">
        <f>IF('04 Brukerregistrering'!$H160*'05 Målinger'!G170=0,0,'04 Brukerregistrering'!$H160*'05 Målinger'!G170)</f>
        <v>0</v>
      </c>
      <c r="E163" s="160">
        <f>IF('04 Brukerregistrering'!$H160*'05 Målinger'!$M170=0,0,'04 Brukerregistrering'!$H160*'05 Målinger'!$M170)</f>
        <v>0</v>
      </c>
      <c r="F163" s="160">
        <f>IF('04 Brukerregistrering'!$H160*'05 Målinger'!$X170=0,0,'04 Brukerregistrering'!$H160*'05 Målinger'!$X170)</f>
        <v>0</v>
      </c>
      <c r="G163" s="160">
        <f>IF('04 Brukerregistrering'!$H160*'05 Målinger'!$AI170=0,0,'04 Brukerregistrering'!$H160*'05 Målinger'!$AI170)</f>
        <v>0</v>
      </c>
      <c r="H163" s="160">
        <f>IF('04 Brukerregistrering'!$H160*'05 Målinger'!$AT170=0,0,'04 Brukerregistrering'!$H160*'05 Målinger'!$AT170)</f>
        <v>0</v>
      </c>
    </row>
    <row r="164" spans="1:8">
      <c r="A164" s="161" t="str">
        <f>IF('04 Brukerregistrering'!C161="","",'04 Brukerregistrering'!C161)</f>
        <v/>
      </c>
      <c r="B164" s="162" t="str">
        <f>IF('04 Brukerregistrering'!G161="","",'04 Brukerregistrering'!G161)</f>
        <v/>
      </c>
      <c r="C164" s="163" t="str">
        <f>IF('04 Brukerregistrering'!I161="","",'04 Brukerregistrering'!I161)</f>
        <v/>
      </c>
      <c r="D164" s="160">
        <f>IF('04 Brukerregistrering'!$H161*'05 Målinger'!G171=0,0,'04 Brukerregistrering'!$H161*'05 Målinger'!G171)</f>
        <v>0</v>
      </c>
      <c r="E164" s="160">
        <f>IF('04 Brukerregistrering'!$H161*'05 Målinger'!$M171=0,0,'04 Brukerregistrering'!$H161*'05 Målinger'!$M171)</f>
        <v>0</v>
      </c>
      <c r="F164" s="160">
        <f>IF('04 Brukerregistrering'!$H161*'05 Målinger'!$X171=0,0,'04 Brukerregistrering'!$H161*'05 Målinger'!$X171)</f>
        <v>0</v>
      </c>
      <c r="G164" s="160">
        <f>IF('04 Brukerregistrering'!$H161*'05 Målinger'!$AI171=0,0,'04 Brukerregistrering'!$H161*'05 Målinger'!$AI171)</f>
        <v>0</v>
      </c>
      <c r="H164" s="160">
        <f>IF('04 Brukerregistrering'!$H161*'05 Målinger'!$AT171=0,0,'04 Brukerregistrering'!$H161*'05 Målinger'!$AT171)</f>
        <v>0</v>
      </c>
    </row>
    <row r="165" spans="1:8">
      <c r="A165" s="161" t="str">
        <f>IF('04 Brukerregistrering'!C162="","",'04 Brukerregistrering'!C162)</f>
        <v/>
      </c>
      <c r="B165" s="162" t="str">
        <f>IF('04 Brukerregistrering'!G162="","",'04 Brukerregistrering'!G162)</f>
        <v/>
      </c>
      <c r="C165" s="163" t="str">
        <f>IF('04 Brukerregistrering'!I162="","",'04 Brukerregistrering'!I162)</f>
        <v/>
      </c>
      <c r="D165" s="160">
        <f>IF('04 Brukerregistrering'!$H162*'05 Målinger'!G172=0,0,'04 Brukerregistrering'!$H162*'05 Målinger'!G172)</f>
        <v>0</v>
      </c>
      <c r="E165" s="160">
        <f>IF('04 Brukerregistrering'!$H162*'05 Målinger'!$M172=0,0,'04 Brukerregistrering'!$H162*'05 Målinger'!$M172)</f>
        <v>0</v>
      </c>
      <c r="F165" s="160">
        <f>IF('04 Brukerregistrering'!$H162*'05 Målinger'!$X172=0,0,'04 Brukerregistrering'!$H162*'05 Målinger'!$X172)</f>
        <v>0</v>
      </c>
      <c r="G165" s="160">
        <f>IF('04 Brukerregistrering'!$H162*'05 Målinger'!$AI172=0,0,'04 Brukerregistrering'!$H162*'05 Målinger'!$AI172)</f>
        <v>0</v>
      </c>
      <c r="H165" s="160">
        <f>IF('04 Brukerregistrering'!$H162*'05 Målinger'!$AT172=0,0,'04 Brukerregistrering'!$H162*'05 Målinger'!$AT172)</f>
        <v>0</v>
      </c>
    </row>
    <row r="166" spans="1:8">
      <c r="A166" s="161" t="str">
        <f>IF('04 Brukerregistrering'!C163="","",'04 Brukerregistrering'!C163)</f>
        <v/>
      </c>
      <c r="B166" s="162" t="str">
        <f>IF('04 Brukerregistrering'!G163="","",'04 Brukerregistrering'!G163)</f>
        <v/>
      </c>
      <c r="C166" s="163" t="str">
        <f>IF('04 Brukerregistrering'!I163="","",'04 Brukerregistrering'!I163)</f>
        <v/>
      </c>
      <c r="D166" s="160">
        <f>IF('04 Brukerregistrering'!$H163*'05 Målinger'!G173=0,0,'04 Brukerregistrering'!$H163*'05 Målinger'!G173)</f>
        <v>0</v>
      </c>
      <c r="E166" s="160">
        <f>IF('04 Brukerregistrering'!$H163*'05 Målinger'!$M173=0,0,'04 Brukerregistrering'!$H163*'05 Målinger'!$M173)</f>
        <v>0</v>
      </c>
      <c r="F166" s="160">
        <f>IF('04 Brukerregistrering'!$H163*'05 Målinger'!$X173=0,0,'04 Brukerregistrering'!$H163*'05 Målinger'!$X173)</f>
        <v>0</v>
      </c>
      <c r="G166" s="160">
        <f>IF('04 Brukerregistrering'!$H163*'05 Målinger'!$AI173=0,0,'04 Brukerregistrering'!$H163*'05 Målinger'!$AI173)</f>
        <v>0</v>
      </c>
      <c r="H166" s="160">
        <f>IF('04 Brukerregistrering'!$H163*'05 Målinger'!$AT173=0,0,'04 Brukerregistrering'!$H163*'05 Målinger'!$AT173)</f>
        <v>0</v>
      </c>
    </row>
    <row r="167" spans="1:8">
      <c r="A167" s="161" t="str">
        <f>IF('04 Brukerregistrering'!C164="","",'04 Brukerregistrering'!C164)</f>
        <v/>
      </c>
      <c r="B167" s="162" t="str">
        <f>IF('04 Brukerregistrering'!G164="","",'04 Brukerregistrering'!G164)</f>
        <v/>
      </c>
      <c r="C167" s="163" t="str">
        <f>IF('04 Brukerregistrering'!I164="","",'04 Brukerregistrering'!I164)</f>
        <v/>
      </c>
      <c r="D167" s="160">
        <f>IF('04 Brukerregistrering'!$H164*'05 Målinger'!G174=0,0,'04 Brukerregistrering'!$H164*'05 Målinger'!G174)</f>
        <v>0</v>
      </c>
      <c r="E167" s="160">
        <f>IF('04 Brukerregistrering'!$H164*'05 Målinger'!$M174=0,0,'04 Brukerregistrering'!$H164*'05 Målinger'!$M174)</f>
        <v>0</v>
      </c>
      <c r="F167" s="160">
        <f>IF('04 Brukerregistrering'!$H164*'05 Målinger'!$X174=0,0,'04 Brukerregistrering'!$H164*'05 Målinger'!$X174)</f>
        <v>0</v>
      </c>
      <c r="G167" s="160">
        <f>IF('04 Brukerregistrering'!$H164*'05 Målinger'!$AI174=0,0,'04 Brukerregistrering'!$H164*'05 Målinger'!$AI174)</f>
        <v>0</v>
      </c>
      <c r="H167" s="160">
        <f>IF('04 Brukerregistrering'!$H164*'05 Målinger'!$AT174=0,0,'04 Brukerregistrering'!$H164*'05 Målinger'!$AT174)</f>
        <v>0</v>
      </c>
    </row>
    <row r="168" spans="1:8">
      <c r="A168" s="161" t="str">
        <f>IF('04 Brukerregistrering'!C165="","",'04 Brukerregistrering'!C165)</f>
        <v/>
      </c>
      <c r="B168" s="162" t="str">
        <f>IF('04 Brukerregistrering'!G165="","",'04 Brukerregistrering'!G165)</f>
        <v/>
      </c>
      <c r="C168" s="163" t="str">
        <f>IF('04 Brukerregistrering'!I165="","",'04 Brukerregistrering'!I165)</f>
        <v/>
      </c>
      <c r="D168" s="160">
        <f>IF('04 Brukerregistrering'!$H165*'05 Målinger'!G175=0,0,'04 Brukerregistrering'!$H165*'05 Målinger'!G175)</f>
        <v>0</v>
      </c>
      <c r="E168" s="160">
        <f>IF('04 Brukerregistrering'!$H165*'05 Målinger'!$M175=0,0,'04 Brukerregistrering'!$H165*'05 Målinger'!$M175)</f>
        <v>0</v>
      </c>
      <c r="F168" s="160">
        <f>IF('04 Brukerregistrering'!$H165*'05 Målinger'!$X175=0,0,'04 Brukerregistrering'!$H165*'05 Målinger'!$X175)</f>
        <v>0</v>
      </c>
      <c r="G168" s="160">
        <f>IF('04 Brukerregistrering'!$H165*'05 Målinger'!$AI175=0,0,'04 Brukerregistrering'!$H165*'05 Målinger'!$AI175)</f>
        <v>0</v>
      </c>
      <c r="H168" s="160">
        <f>IF('04 Brukerregistrering'!$H165*'05 Målinger'!$AT175=0,0,'04 Brukerregistrering'!$H165*'05 Målinger'!$AT175)</f>
        <v>0</v>
      </c>
    </row>
    <row r="169" spans="1:8">
      <c r="A169" s="161" t="str">
        <f>IF('04 Brukerregistrering'!C166="","",'04 Brukerregistrering'!C166)</f>
        <v/>
      </c>
      <c r="B169" s="162" t="str">
        <f>IF('04 Brukerregistrering'!G166="","",'04 Brukerregistrering'!G166)</f>
        <v/>
      </c>
      <c r="C169" s="163" t="str">
        <f>IF('04 Brukerregistrering'!I166="","",'04 Brukerregistrering'!I166)</f>
        <v/>
      </c>
      <c r="D169" s="160">
        <f>IF('04 Brukerregistrering'!$H166*'05 Målinger'!G176=0,0,'04 Brukerregistrering'!$H166*'05 Målinger'!G176)</f>
        <v>0</v>
      </c>
      <c r="E169" s="160">
        <f>IF('04 Brukerregistrering'!$H166*'05 Målinger'!$M176=0,0,'04 Brukerregistrering'!$H166*'05 Målinger'!$M176)</f>
        <v>0</v>
      </c>
      <c r="F169" s="160">
        <f>IF('04 Brukerregistrering'!$H166*'05 Målinger'!$X176=0,0,'04 Brukerregistrering'!$H166*'05 Målinger'!$X176)</f>
        <v>0</v>
      </c>
      <c r="G169" s="160">
        <f>IF('04 Brukerregistrering'!$H166*'05 Målinger'!$AI176=0,0,'04 Brukerregistrering'!$H166*'05 Målinger'!$AI176)</f>
        <v>0</v>
      </c>
      <c r="H169" s="160">
        <f>IF('04 Brukerregistrering'!$H166*'05 Målinger'!$AT176=0,0,'04 Brukerregistrering'!$H166*'05 Målinger'!$AT176)</f>
        <v>0</v>
      </c>
    </row>
    <row r="170" spans="1:8">
      <c r="A170" s="161" t="str">
        <f>IF('04 Brukerregistrering'!C167="","",'04 Brukerregistrering'!C167)</f>
        <v/>
      </c>
      <c r="B170" s="162" t="str">
        <f>IF('04 Brukerregistrering'!G167="","",'04 Brukerregistrering'!G167)</f>
        <v/>
      </c>
      <c r="C170" s="163" t="str">
        <f>IF('04 Brukerregistrering'!I167="","",'04 Brukerregistrering'!I167)</f>
        <v/>
      </c>
      <c r="D170" s="160">
        <f>IF('04 Brukerregistrering'!$H167*'05 Målinger'!G177=0,0,'04 Brukerregistrering'!$H167*'05 Målinger'!G177)</f>
        <v>0</v>
      </c>
      <c r="E170" s="160">
        <f>IF('04 Brukerregistrering'!$H167*'05 Målinger'!$M177=0,0,'04 Brukerregistrering'!$H167*'05 Målinger'!$M177)</f>
        <v>0</v>
      </c>
      <c r="F170" s="160">
        <f>IF('04 Brukerregistrering'!$H167*'05 Målinger'!$X177=0,0,'04 Brukerregistrering'!$H167*'05 Målinger'!$X177)</f>
        <v>0</v>
      </c>
      <c r="G170" s="160">
        <f>IF('04 Brukerregistrering'!$H167*'05 Målinger'!$AI177=0,0,'04 Brukerregistrering'!$H167*'05 Målinger'!$AI177)</f>
        <v>0</v>
      </c>
      <c r="H170" s="160">
        <f>IF('04 Brukerregistrering'!$H167*'05 Målinger'!$AT177=0,0,'04 Brukerregistrering'!$H167*'05 Målinger'!$AT177)</f>
        <v>0</v>
      </c>
    </row>
    <row r="171" spans="1:8">
      <c r="A171" s="161" t="str">
        <f>IF('04 Brukerregistrering'!C168="","",'04 Brukerregistrering'!C168)</f>
        <v/>
      </c>
      <c r="B171" s="162" t="str">
        <f>IF('04 Brukerregistrering'!G168="","",'04 Brukerregistrering'!G168)</f>
        <v/>
      </c>
      <c r="C171" s="163" t="str">
        <f>IF('04 Brukerregistrering'!I168="","",'04 Brukerregistrering'!I168)</f>
        <v/>
      </c>
      <c r="D171" s="160">
        <f>IF('04 Brukerregistrering'!$H168*'05 Målinger'!G178=0,0,'04 Brukerregistrering'!$H168*'05 Målinger'!G178)</f>
        <v>0</v>
      </c>
      <c r="E171" s="160">
        <f>IF('04 Brukerregistrering'!$H168*'05 Målinger'!$M178=0,0,'04 Brukerregistrering'!$H168*'05 Målinger'!$M178)</f>
        <v>0</v>
      </c>
      <c r="F171" s="160">
        <f>IF('04 Brukerregistrering'!$H168*'05 Målinger'!$X178=0,0,'04 Brukerregistrering'!$H168*'05 Målinger'!$X178)</f>
        <v>0</v>
      </c>
      <c r="G171" s="160">
        <f>IF('04 Brukerregistrering'!$H168*'05 Målinger'!$AI178=0,0,'04 Brukerregistrering'!$H168*'05 Målinger'!$AI178)</f>
        <v>0</v>
      </c>
      <c r="H171" s="160">
        <f>IF('04 Brukerregistrering'!$H168*'05 Målinger'!$AT178=0,0,'04 Brukerregistrering'!$H168*'05 Målinger'!$AT178)</f>
        <v>0</v>
      </c>
    </row>
    <row r="172" spans="1:8">
      <c r="A172" s="161" t="str">
        <f>IF('04 Brukerregistrering'!C169="","",'04 Brukerregistrering'!C169)</f>
        <v/>
      </c>
      <c r="B172" s="162" t="str">
        <f>IF('04 Brukerregistrering'!G169="","",'04 Brukerregistrering'!G169)</f>
        <v/>
      </c>
      <c r="C172" s="163" t="str">
        <f>IF('04 Brukerregistrering'!I169="","",'04 Brukerregistrering'!I169)</f>
        <v/>
      </c>
      <c r="D172" s="160">
        <f>IF('04 Brukerregistrering'!$H169*'05 Målinger'!G179=0,0,'04 Brukerregistrering'!$H169*'05 Målinger'!G179)</f>
        <v>0</v>
      </c>
      <c r="E172" s="160">
        <f>IF('04 Brukerregistrering'!$H169*'05 Målinger'!$M179=0,0,'04 Brukerregistrering'!$H169*'05 Målinger'!$M179)</f>
        <v>0</v>
      </c>
      <c r="F172" s="160">
        <f>IF('04 Brukerregistrering'!$H169*'05 Målinger'!$X179=0,0,'04 Brukerregistrering'!$H169*'05 Målinger'!$X179)</f>
        <v>0</v>
      </c>
      <c r="G172" s="160">
        <f>IF('04 Brukerregistrering'!$H169*'05 Målinger'!$AI179=0,0,'04 Brukerregistrering'!$H169*'05 Målinger'!$AI179)</f>
        <v>0</v>
      </c>
      <c r="H172" s="160">
        <f>IF('04 Brukerregistrering'!$H169*'05 Målinger'!$AT179=0,0,'04 Brukerregistrering'!$H169*'05 Målinger'!$AT179)</f>
        <v>0</v>
      </c>
    </row>
    <row r="173" spans="1:8">
      <c r="A173" s="161" t="str">
        <f>IF('04 Brukerregistrering'!C170="","",'04 Brukerregistrering'!C170)</f>
        <v/>
      </c>
      <c r="B173" s="162" t="str">
        <f>IF('04 Brukerregistrering'!G170="","",'04 Brukerregistrering'!G170)</f>
        <v/>
      </c>
      <c r="C173" s="163" t="str">
        <f>IF('04 Brukerregistrering'!I170="","",'04 Brukerregistrering'!I170)</f>
        <v/>
      </c>
      <c r="D173" s="160">
        <f>IF('04 Brukerregistrering'!$H170*'05 Målinger'!G180=0,0,'04 Brukerregistrering'!$H170*'05 Målinger'!G180)</f>
        <v>0</v>
      </c>
      <c r="E173" s="160">
        <f>IF('04 Brukerregistrering'!$H170*'05 Målinger'!$M180=0,0,'04 Brukerregistrering'!$H170*'05 Målinger'!$M180)</f>
        <v>0</v>
      </c>
      <c r="F173" s="160">
        <f>IF('04 Brukerregistrering'!$H170*'05 Målinger'!$X180=0,0,'04 Brukerregistrering'!$H170*'05 Målinger'!$X180)</f>
        <v>0</v>
      </c>
      <c r="G173" s="160">
        <f>IF('04 Brukerregistrering'!$H170*'05 Målinger'!$AI180=0,0,'04 Brukerregistrering'!$H170*'05 Målinger'!$AI180)</f>
        <v>0</v>
      </c>
      <c r="H173" s="160">
        <f>IF('04 Brukerregistrering'!$H170*'05 Målinger'!$AT180=0,0,'04 Brukerregistrering'!$H170*'05 Målinger'!$AT180)</f>
        <v>0</v>
      </c>
    </row>
    <row r="174" spans="1:8">
      <c r="A174" s="161" t="str">
        <f>IF('04 Brukerregistrering'!C171="","",'04 Brukerregistrering'!C171)</f>
        <v/>
      </c>
      <c r="B174" s="162" t="str">
        <f>IF('04 Brukerregistrering'!G171="","",'04 Brukerregistrering'!G171)</f>
        <v/>
      </c>
      <c r="C174" s="163" t="str">
        <f>IF('04 Brukerregistrering'!I171="","",'04 Brukerregistrering'!I171)</f>
        <v/>
      </c>
      <c r="D174" s="160">
        <f>IF('04 Brukerregistrering'!$H171*'05 Målinger'!G181=0,0,'04 Brukerregistrering'!$H171*'05 Målinger'!G181)</f>
        <v>0</v>
      </c>
      <c r="E174" s="160">
        <f>IF('04 Brukerregistrering'!$H171*'05 Målinger'!$M181=0,0,'04 Brukerregistrering'!$H171*'05 Målinger'!$M181)</f>
        <v>0</v>
      </c>
      <c r="F174" s="160">
        <f>IF('04 Brukerregistrering'!$H171*'05 Målinger'!$X181=0,0,'04 Brukerregistrering'!$H171*'05 Målinger'!$X181)</f>
        <v>0</v>
      </c>
      <c r="G174" s="160">
        <f>IF('04 Brukerregistrering'!$H171*'05 Målinger'!$AI181=0,0,'04 Brukerregistrering'!$H171*'05 Målinger'!$AI181)</f>
        <v>0</v>
      </c>
      <c r="H174" s="160">
        <f>IF('04 Brukerregistrering'!$H171*'05 Målinger'!$AT181=0,0,'04 Brukerregistrering'!$H171*'05 Målinger'!$AT181)</f>
        <v>0</v>
      </c>
    </row>
    <row r="175" spans="1:8">
      <c r="A175" s="161" t="str">
        <f>IF('04 Brukerregistrering'!C172="","",'04 Brukerregistrering'!C172)</f>
        <v/>
      </c>
      <c r="B175" s="162" t="str">
        <f>IF('04 Brukerregistrering'!G172="","",'04 Brukerregistrering'!G172)</f>
        <v/>
      </c>
      <c r="C175" s="163" t="str">
        <f>IF('04 Brukerregistrering'!I172="","",'04 Brukerregistrering'!I172)</f>
        <v/>
      </c>
      <c r="D175" s="160">
        <f>IF('04 Brukerregistrering'!$H172*'05 Målinger'!G182=0,0,'04 Brukerregistrering'!$H172*'05 Målinger'!G182)</f>
        <v>0</v>
      </c>
      <c r="E175" s="160">
        <f>IF('04 Brukerregistrering'!$H172*'05 Målinger'!$M182=0,0,'04 Brukerregistrering'!$H172*'05 Målinger'!$M182)</f>
        <v>0</v>
      </c>
      <c r="F175" s="160">
        <f>IF('04 Brukerregistrering'!$H172*'05 Målinger'!$X182=0,0,'04 Brukerregistrering'!$H172*'05 Målinger'!$X182)</f>
        <v>0</v>
      </c>
      <c r="G175" s="160">
        <f>IF('04 Brukerregistrering'!$H172*'05 Målinger'!$AI182=0,0,'04 Brukerregistrering'!$H172*'05 Målinger'!$AI182)</f>
        <v>0</v>
      </c>
      <c r="H175" s="160">
        <f>IF('04 Brukerregistrering'!$H172*'05 Målinger'!$AT182=0,0,'04 Brukerregistrering'!$H172*'05 Målinger'!$AT182)</f>
        <v>0</v>
      </c>
    </row>
    <row r="176" spans="1:8">
      <c r="A176" s="161" t="str">
        <f>IF('04 Brukerregistrering'!C173="","",'04 Brukerregistrering'!C173)</f>
        <v/>
      </c>
      <c r="B176" s="162" t="str">
        <f>IF('04 Brukerregistrering'!G173="","",'04 Brukerregistrering'!G173)</f>
        <v/>
      </c>
      <c r="C176" s="163" t="str">
        <f>IF('04 Brukerregistrering'!I173="","",'04 Brukerregistrering'!I173)</f>
        <v/>
      </c>
      <c r="D176" s="160">
        <f>IF('04 Brukerregistrering'!$H173*'05 Målinger'!G183=0,0,'04 Brukerregistrering'!$H173*'05 Målinger'!G183)</f>
        <v>0</v>
      </c>
      <c r="E176" s="160">
        <f>IF('04 Brukerregistrering'!$H173*'05 Målinger'!$M183=0,0,'04 Brukerregistrering'!$H173*'05 Målinger'!$M183)</f>
        <v>0</v>
      </c>
      <c r="F176" s="160">
        <f>IF('04 Brukerregistrering'!$H173*'05 Målinger'!$X183=0,0,'04 Brukerregistrering'!$H173*'05 Målinger'!$X183)</f>
        <v>0</v>
      </c>
      <c r="G176" s="160">
        <f>IF('04 Brukerregistrering'!$H173*'05 Målinger'!$AI183=0,0,'04 Brukerregistrering'!$H173*'05 Målinger'!$AI183)</f>
        <v>0</v>
      </c>
      <c r="H176" s="160">
        <f>IF('04 Brukerregistrering'!$H173*'05 Målinger'!$AT183=0,0,'04 Brukerregistrering'!$H173*'05 Målinger'!$AT183)</f>
        <v>0</v>
      </c>
    </row>
    <row r="177" spans="1:8">
      <c r="A177" s="161" t="str">
        <f>IF('04 Brukerregistrering'!C174="","",'04 Brukerregistrering'!C174)</f>
        <v/>
      </c>
      <c r="B177" s="162" t="str">
        <f>IF('04 Brukerregistrering'!G174="","",'04 Brukerregistrering'!G174)</f>
        <v/>
      </c>
      <c r="C177" s="163" t="str">
        <f>IF('04 Brukerregistrering'!I174="","",'04 Brukerregistrering'!I174)</f>
        <v/>
      </c>
      <c r="D177" s="160">
        <f>IF('04 Brukerregistrering'!$H174*'05 Målinger'!G184=0,0,'04 Brukerregistrering'!$H174*'05 Målinger'!G184)</f>
        <v>0</v>
      </c>
      <c r="E177" s="160">
        <f>IF('04 Brukerregistrering'!$H174*'05 Målinger'!$M184=0,0,'04 Brukerregistrering'!$H174*'05 Målinger'!$M184)</f>
        <v>0</v>
      </c>
      <c r="F177" s="160">
        <f>IF('04 Brukerregistrering'!$H174*'05 Målinger'!$X184=0,0,'04 Brukerregistrering'!$H174*'05 Målinger'!$X184)</f>
        <v>0</v>
      </c>
      <c r="G177" s="160">
        <f>IF('04 Brukerregistrering'!$H174*'05 Målinger'!$AI184=0,0,'04 Brukerregistrering'!$H174*'05 Målinger'!$AI184)</f>
        <v>0</v>
      </c>
      <c r="H177" s="160">
        <f>IF('04 Brukerregistrering'!$H174*'05 Målinger'!$AT184=0,0,'04 Brukerregistrering'!$H174*'05 Målinger'!$AT184)</f>
        <v>0</v>
      </c>
    </row>
    <row r="178" spans="1:8">
      <c r="A178" s="161" t="str">
        <f>IF('04 Brukerregistrering'!C175="","",'04 Brukerregistrering'!C175)</f>
        <v/>
      </c>
      <c r="B178" s="162" t="str">
        <f>IF('04 Brukerregistrering'!G175="","",'04 Brukerregistrering'!G175)</f>
        <v/>
      </c>
      <c r="C178" s="163" t="str">
        <f>IF('04 Brukerregistrering'!I175="","",'04 Brukerregistrering'!I175)</f>
        <v/>
      </c>
      <c r="D178" s="160">
        <f>IF('04 Brukerregistrering'!$H175*'05 Målinger'!G185=0,0,'04 Brukerregistrering'!$H175*'05 Målinger'!G185)</f>
        <v>0</v>
      </c>
      <c r="E178" s="160">
        <f>IF('04 Brukerregistrering'!$H175*'05 Målinger'!$M185=0,0,'04 Brukerregistrering'!$H175*'05 Målinger'!$M185)</f>
        <v>0</v>
      </c>
      <c r="F178" s="160">
        <f>IF('04 Brukerregistrering'!$H175*'05 Målinger'!$X185=0,0,'04 Brukerregistrering'!$H175*'05 Målinger'!$X185)</f>
        <v>0</v>
      </c>
      <c r="G178" s="160">
        <f>IF('04 Brukerregistrering'!$H175*'05 Målinger'!$AI185=0,0,'04 Brukerregistrering'!$H175*'05 Målinger'!$AI185)</f>
        <v>0</v>
      </c>
      <c r="H178" s="160">
        <f>IF('04 Brukerregistrering'!$H175*'05 Målinger'!$AT185=0,0,'04 Brukerregistrering'!$H175*'05 Målinger'!$AT185)</f>
        <v>0</v>
      </c>
    </row>
    <row r="179" spans="1:8">
      <c r="A179" s="161" t="str">
        <f>IF('04 Brukerregistrering'!C176="","",'04 Brukerregistrering'!C176)</f>
        <v/>
      </c>
      <c r="B179" s="162" t="str">
        <f>IF('04 Brukerregistrering'!G176="","",'04 Brukerregistrering'!G176)</f>
        <v/>
      </c>
      <c r="C179" s="163" t="str">
        <f>IF('04 Brukerregistrering'!I176="","",'04 Brukerregistrering'!I176)</f>
        <v/>
      </c>
      <c r="D179" s="160">
        <f>IF('04 Brukerregistrering'!$H176*'05 Målinger'!G186=0,0,'04 Brukerregistrering'!$H176*'05 Målinger'!G186)</f>
        <v>0</v>
      </c>
      <c r="E179" s="160">
        <f>IF('04 Brukerregistrering'!$H176*'05 Målinger'!$M186=0,0,'04 Brukerregistrering'!$H176*'05 Målinger'!$M186)</f>
        <v>0</v>
      </c>
      <c r="F179" s="160">
        <f>IF('04 Brukerregistrering'!$H176*'05 Målinger'!$X186=0,0,'04 Brukerregistrering'!$H176*'05 Målinger'!$X186)</f>
        <v>0</v>
      </c>
      <c r="G179" s="160">
        <f>IF('04 Brukerregistrering'!$H176*'05 Målinger'!$AI186=0,0,'04 Brukerregistrering'!$H176*'05 Målinger'!$AI186)</f>
        <v>0</v>
      </c>
      <c r="H179" s="160">
        <f>IF('04 Brukerregistrering'!$H176*'05 Målinger'!$AT186=0,0,'04 Brukerregistrering'!$H176*'05 Målinger'!$AT186)</f>
        <v>0</v>
      </c>
    </row>
    <row r="180" spans="1:8">
      <c r="A180" s="161" t="str">
        <f>IF('04 Brukerregistrering'!C177="","",'04 Brukerregistrering'!C177)</f>
        <v/>
      </c>
      <c r="B180" s="162" t="str">
        <f>IF('04 Brukerregistrering'!G177="","",'04 Brukerregistrering'!G177)</f>
        <v/>
      </c>
      <c r="C180" s="163" t="str">
        <f>IF('04 Brukerregistrering'!I177="","",'04 Brukerregistrering'!I177)</f>
        <v/>
      </c>
      <c r="D180" s="160">
        <f>IF('04 Brukerregistrering'!$H177*'05 Målinger'!G187=0,0,'04 Brukerregistrering'!$H177*'05 Målinger'!G187)</f>
        <v>0</v>
      </c>
      <c r="E180" s="160">
        <f>IF('04 Brukerregistrering'!$H177*'05 Målinger'!$M187=0,0,'04 Brukerregistrering'!$H177*'05 Målinger'!$M187)</f>
        <v>0</v>
      </c>
      <c r="F180" s="160">
        <f>IF('04 Brukerregistrering'!$H177*'05 Målinger'!$X187=0,0,'04 Brukerregistrering'!$H177*'05 Målinger'!$X187)</f>
        <v>0</v>
      </c>
      <c r="G180" s="160">
        <f>IF('04 Brukerregistrering'!$H177*'05 Målinger'!$AI187=0,0,'04 Brukerregistrering'!$H177*'05 Målinger'!$AI187)</f>
        <v>0</v>
      </c>
      <c r="H180" s="160">
        <f>IF('04 Brukerregistrering'!$H177*'05 Målinger'!$AT187=0,0,'04 Brukerregistrering'!$H177*'05 Målinger'!$AT187)</f>
        <v>0</v>
      </c>
    </row>
    <row r="181" spans="1:8">
      <c r="A181" s="161" t="str">
        <f>IF('04 Brukerregistrering'!C178="","",'04 Brukerregistrering'!C178)</f>
        <v/>
      </c>
      <c r="B181" s="162" t="str">
        <f>IF('04 Brukerregistrering'!G178="","",'04 Brukerregistrering'!G178)</f>
        <v/>
      </c>
      <c r="C181" s="163" t="str">
        <f>IF('04 Brukerregistrering'!I178="","",'04 Brukerregistrering'!I178)</f>
        <v/>
      </c>
      <c r="D181" s="160">
        <f>IF('04 Brukerregistrering'!$H178*'05 Målinger'!G188=0,0,'04 Brukerregistrering'!$H178*'05 Målinger'!G188)</f>
        <v>0</v>
      </c>
      <c r="E181" s="160">
        <f>IF('04 Brukerregistrering'!$H178*'05 Målinger'!$M188=0,0,'04 Brukerregistrering'!$H178*'05 Målinger'!$M188)</f>
        <v>0</v>
      </c>
      <c r="F181" s="160">
        <f>IF('04 Brukerregistrering'!$H178*'05 Målinger'!$X188=0,0,'04 Brukerregistrering'!$H178*'05 Målinger'!$X188)</f>
        <v>0</v>
      </c>
      <c r="G181" s="160">
        <f>IF('04 Brukerregistrering'!$H178*'05 Målinger'!$AI188=0,0,'04 Brukerregistrering'!$H178*'05 Målinger'!$AI188)</f>
        <v>0</v>
      </c>
      <c r="H181" s="160">
        <f>IF('04 Brukerregistrering'!$H178*'05 Målinger'!$AT188=0,0,'04 Brukerregistrering'!$H178*'05 Målinger'!$AT188)</f>
        <v>0</v>
      </c>
    </row>
    <row r="182" spans="1:8">
      <c r="A182" s="161" t="str">
        <f>IF('04 Brukerregistrering'!C179="","",'04 Brukerregistrering'!C179)</f>
        <v/>
      </c>
      <c r="B182" s="162" t="str">
        <f>IF('04 Brukerregistrering'!G179="","",'04 Brukerregistrering'!G179)</f>
        <v/>
      </c>
      <c r="C182" s="163" t="str">
        <f>IF('04 Brukerregistrering'!I179="","",'04 Brukerregistrering'!I179)</f>
        <v/>
      </c>
      <c r="D182" s="160">
        <f>IF('04 Brukerregistrering'!$H179*'05 Målinger'!G189=0,0,'04 Brukerregistrering'!$H179*'05 Målinger'!G189)</f>
        <v>0</v>
      </c>
      <c r="E182" s="160">
        <f>IF('04 Brukerregistrering'!$H179*'05 Målinger'!$M189=0,0,'04 Brukerregistrering'!$H179*'05 Målinger'!$M189)</f>
        <v>0</v>
      </c>
      <c r="F182" s="160">
        <f>IF('04 Brukerregistrering'!$H179*'05 Målinger'!$X189=0,0,'04 Brukerregistrering'!$H179*'05 Målinger'!$X189)</f>
        <v>0</v>
      </c>
      <c r="G182" s="160">
        <f>IF('04 Brukerregistrering'!$H179*'05 Målinger'!$AI189=0,0,'04 Brukerregistrering'!$H179*'05 Målinger'!$AI189)</f>
        <v>0</v>
      </c>
      <c r="H182" s="160">
        <f>IF('04 Brukerregistrering'!$H179*'05 Målinger'!$AT189=0,0,'04 Brukerregistrering'!$H179*'05 Målinger'!$AT189)</f>
        <v>0</v>
      </c>
    </row>
    <row r="183" spans="1:8">
      <c r="A183" s="161" t="str">
        <f>IF('04 Brukerregistrering'!C180="","",'04 Brukerregistrering'!C180)</f>
        <v/>
      </c>
      <c r="B183" s="162" t="str">
        <f>IF('04 Brukerregistrering'!G180="","",'04 Brukerregistrering'!G180)</f>
        <v/>
      </c>
      <c r="C183" s="163" t="str">
        <f>IF('04 Brukerregistrering'!I180="","",'04 Brukerregistrering'!I180)</f>
        <v/>
      </c>
      <c r="D183" s="160">
        <f>IF('04 Brukerregistrering'!$H180*'05 Målinger'!G190=0,0,'04 Brukerregistrering'!$H180*'05 Målinger'!G190)</f>
        <v>0</v>
      </c>
      <c r="E183" s="160">
        <f>IF('04 Brukerregistrering'!$H180*'05 Målinger'!$M190=0,0,'04 Brukerregistrering'!$H180*'05 Målinger'!$M190)</f>
        <v>0</v>
      </c>
      <c r="F183" s="160">
        <f>IF('04 Brukerregistrering'!$H180*'05 Målinger'!$X190=0,0,'04 Brukerregistrering'!$H180*'05 Målinger'!$X190)</f>
        <v>0</v>
      </c>
      <c r="G183" s="160">
        <f>IF('04 Brukerregistrering'!$H180*'05 Målinger'!$AI190=0,0,'04 Brukerregistrering'!$H180*'05 Målinger'!$AI190)</f>
        <v>0</v>
      </c>
      <c r="H183" s="160">
        <f>IF('04 Brukerregistrering'!$H180*'05 Målinger'!$AT190=0,0,'04 Brukerregistrering'!$H180*'05 Målinger'!$AT190)</f>
        <v>0</v>
      </c>
    </row>
    <row r="184" spans="1:8">
      <c r="A184" s="161" t="str">
        <f>IF('04 Brukerregistrering'!C181="","",'04 Brukerregistrering'!C181)</f>
        <v/>
      </c>
      <c r="B184" s="162" t="str">
        <f>IF('04 Brukerregistrering'!G181="","",'04 Brukerregistrering'!G181)</f>
        <v/>
      </c>
      <c r="C184" s="163" t="str">
        <f>IF('04 Brukerregistrering'!I181="","",'04 Brukerregistrering'!I181)</f>
        <v/>
      </c>
      <c r="D184" s="160">
        <f>IF('04 Brukerregistrering'!$H181*'05 Målinger'!G191=0,0,'04 Brukerregistrering'!$H181*'05 Målinger'!G191)</f>
        <v>0</v>
      </c>
      <c r="E184" s="160">
        <f>IF('04 Brukerregistrering'!$H181*'05 Målinger'!$M191=0,0,'04 Brukerregistrering'!$H181*'05 Målinger'!$M191)</f>
        <v>0</v>
      </c>
      <c r="F184" s="160">
        <f>IF('04 Brukerregistrering'!$H181*'05 Målinger'!$X191=0,0,'04 Brukerregistrering'!$H181*'05 Målinger'!$X191)</f>
        <v>0</v>
      </c>
      <c r="G184" s="160">
        <f>IF('04 Brukerregistrering'!$H181*'05 Målinger'!$AI191=0,0,'04 Brukerregistrering'!$H181*'05 Målinger'!$AI191)</f>
        <v>0</v>
      </c>
      <c r="H184" s="160">
        <f>IF('04 Brukerregistrering'!$H181*'05 Målinger'!$AT191=0,0,'04 Brukerregistrering'!$H181*'05 Målinger'!$AT191)</f>
        <v>0</v>
      </c>
    </row>
    <row r="185" spans="1:8" ht="18">
      <c r="A185" s="157"/>
      <c r="B185" s="158"/>
      <c r="C185" s="158"/>
      <c r="D185" s="159">
        <f>SUM(D12:D184)</f>
        <v>840</v>
      </c>
      <c r="E185" s="159">
        <f>SUM(E12:E184)</f>
        <v>730</v>
      </c>
      <c r="F185" s="159">
        <f>SUM(F12:F184)</f>
        <v>0</v>
      </c>
      <c r="G185" s="159">
        <f>SUM(G12:G184)</f>
        <v>0</v>
      </c>
      <c r="H185" s="159">
        <f>SUM(H12:H184)</f>
        <v>0</v>
      </c>
    </row>
    <row r="187" spans="1:8">
      <c r="A187" t="s">
        <v>213</v>
      </c>
      <c r="E187">
        <f>SUMIF(E12:E184,"&gt;0",$D$12:$D$184)</f>
        <v>750</v>
      </c>
      <c r="F187">
        <f>SUMIF(F12:F184,"&gt;0",$D$12:$D$184)</f>
        <v>0</v>
      </c>
      <c r="G187">
        <f>SUMIF(G12:G184,"&gt;0",$D$12:$D$184)</f>
        <v>0</v>
      </c>
      <c r="H187">
        <f>SUMIF(H12:H184,"&gt;0",$D$12:$D$184)</f>
        <v>0</v>
      </c>
    </row>
  </sheetData>
  <phoneticPr fontId="13" type="noConversion"/>
  <dataValidations count="1">
    <dataValidation type="whole" operator="greaterThan" allowBlank="1" showInputMessage="1" showErrorMessage="1" sqref="A12:A184" xr:uid="{B5ACE51A-18A5-4E23-A215-F3E644BDF4B6}">
      <formula1>-1</formula1>
    </dataValidation>
  </dataValidations>
  <pageMargins left="0.7" right="0.7" top="0.75" bottom="0.75" header="0.3" footer="0.3"/>
  <pageSetup paperSize="9" orientation="portrait"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47FDA3-B0FE-4FBF-AA3E-C3E1FF74835D}">
  <dimension ref="A1:DU182"/>
  <sheetViews>
    <sheetView topLeftCell="DB1" zoomScaleNormal="100" workbookViewId="0">
      <selection activeCell="B51" sqref="B51"/>
    </sheetView>
  </sheetViews>
  <sheetFormatPr defaultRowHeight="15"/>
  <cols>
    <col min="2" max="2" width="21.28515625" customWidth="1"/>
    <col min="124" max="124" width="0" hidden="1" customWidth="1"/>
  </cols>
  <sheetData>
    <row r="1" spans="1:125" ht="24.75">
      <c r="A1" s="11"/>
      <c r="B1" s="12"/>
      <c r="C1" s="13"/>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14"/>
      <c r="BC1" s="14"/>
      <c r="BD1" s="14"/>
      <c r="BE1" s="14"/>
      <c r="BF1" s="14"/>
      <c r="BG1" s="14"/>
      <c r="BH1" s="14"/>
      <c r="BI1" s="14"/>
      <c r="BJ1" s="14"/>
      <c r="BK1" s="14"/>
      <c r="BL1" s="14"/>
      <c r="BM1" s="14"/>
      <c r="BN1" s="14"/>
      <c r="BO1" s="14"/>
      <c r="BP1" s="14"/>
      <c r="BQ1" s="14"/>
      <c r="BR1" s="14"/>
      <c r="BS1" s="14"/>
      <c r="BT1" s="14"/>
      <c r="BU1" s="14"/>
      <c r="BV1" s="14"/>
      <c r="BW1" s="14"/>
      <c r="BX1" s="14"/>
      <c r="BY1" s="14"/>
      <c r="BZ1" s="14"/>
      <c r="CA1" s="14"/>
      <c r="CB1" s="14"/>
      <c r="CC1" s="14"/>
      <c r="CD1" s="14"/>
      <c r="CE1" s="14"/>
      <c r="CF1" s="14"/>
      <c r="CG1" s="14"/>
      <c r="CH1" s="14"/>
      <c r="CI1" s="14"/>
      <c r="CJ1" s="14"/>
      <c r="CK1" s="14"/>
      <c r="CL1" s="14"/>
      <c r="CM1" s="14"/>
      <c r="CN1" s="14"/>
      <c r="CO1" s="14"/>
      <c r="CP1" s="14"/>
      <c r="CQ1" s="14"/>
      <c r="CR1" s="14"/>
      <c r="CS1" s="14"/>
      <c r="CT1" s="14"/>
      <c r="CU1" s="14"/>
      <c r="CV1" s="14"/>
      <c r="CW1" s="14"/>
      <c r="CX1" s="14"/>
      <c r="CY1" s="14"/>
      <c r="CZ1" s="14"/>
      <c r="DA1" s="14"/>
      <c r="DB1" s="14"/>
      <c r="DC1" s="14"/>
      <c r="DD1" s="14"/>
      <c r="DE1" s="14"/>
      <c r="DF1" s="14"/>
      <c r="DG1" s="14"/>
      <c r="DH1" s="14"/>
      <c r="DI1" s="14"/>
      <c r="DJ1" s="14"/>
      <c r="DK1" s="14"/>
      <c r="DL1" s="14"/>
      <c r="DM1" s="14"/>
      <c r="DN1" s="14"/>
      <c r="DO1" s="14"/>
      <c r="DP1" s="14"/>
      <c r="DQ1" s="14"/>
      <c r="DR1" s="14"/>
      <c r="DS1" s="14"/>
      <c r="DT1" s="12"/>
      <c r="DU1" s="252"/>
    </row>
    <row r="2" spans="1:125">
      <c r="A2" s="16"/>
      <c r="B2" s="699"/>
      <c r="C2" s="699"/>
      <c r="D2" s="15"/>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5"/>
      <c r="BG2" s="15"/>
      <c r="BH2" s="15"/>
      <c r="BI2" s="15"/>
      <c r="BJ2" s="15"/>
      <c r="BK2" s="15"/>
      <c r="BL2" s="15"/>
      <c r="BM2" s="15"/>
      <c r="BN2" s="15"/>
      <c r="BO2" s="15"/>
      <c r="BP2" s="15"/>
      <c r="BQ2" s="15"/>
      <c r="BR2" s="15"/>
      <c r="BS2" s="15"/>
      <c r="BT2" s="15"/>
      <c r="BU2" s="15"/>
      <c r="BV2" s="15"/>
      <c r="BW2" s="15"/>
      <c r="BX2" s="15"/>
      <c r="BY2" s="15"/>
      <c r="BZ2" s="15"/>
      <c r="CA2" s="15"/>
      <c r="CB2" s="15"/>
      <c r="CC2" s="15"/>
      <c r="CD2" s="15"/>
      <c r="CE2" s="15"/>
      <c r="CF2" s="15"/>
      <c r="CG2" s="15"/>
      <c r="CH2" s="15"/>
      <c r="CI2" s="15"/>
      <c r="CJ2" s="15"/>
      <c r="CK2" s="15"/>
      <c r="CL2" s="15"/>
      <c r="CM2" s="15"/>
      <c r="CN2" s="15"/>
      <c r="CO2" s="15"/>
      <c r="CP2" s="15"/>
      <c r="CQ2" s="15"/>
      <c r="CR2" s="15"/>
      <c r="CS2" s="15"/>
      <c r="CT2" s="15"/>
      <c r="CU2" s="15"/>
      <c r="CV2" s="15"/>
      <c r="CW2" s="15"/>
      <c r="CX2" s="15"/>
      <c r="CY2" s="15"/>
      <c r="CZ2" s="15"/>
      <c r="DA2" s="15"/>
      <c r="DB2" s="15"/>
      <c r="DC2" s="15"/>
      <c r="DD2" s="15"/>
      <c r="DE2" s="15"/>
      <c r="DF2" s="15"/>
      <c r="DG2" s="15"/>
      <c r="DH2" s="15"/>
      <c r="DI2" s="15"/>
      <c r="DJ2" s="15"/>
      <c r="DK2" s="15"/>
      <c r="DL2" s="15"/>
      <c r="DM2" s="15"/>
      <c r="DN2" s="15"/>
      <c r="DO2" s="15"/>
      <c r="DP2" s="15"/>
      <c r="DQ2" s="15"/>
      <c r="DR2" s="15"/>
      <c r="DS2" s="15"/>
      <c r="DT2" s="12"/>
      <c r="DU2" s="252"/>
    </row>
    <row r="3" spans="1:125">
      <c r="A3" s="16"/>
      <c r="B3" s="699"/>
      <c r="C3" s="699"/>
      <c r="D3" s="15"/>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5"/>
      <c r="BG3" s="15"/>
      <c r="BH3" s="15"/>
      <c r="BI3" s="15"/>
      <c r="BJ3" s="15"/>
      <c r="BK3" s="15"/>
      <c r="BL3" s="15"/>
      <c r="BM3" s="15"/>
      <c r="BN3" s="15"/>
      <c r="BO3" s="15"/>
      <c r="BP3" s="15"/>
      <c r="BQ3" s="15"/>
      <c r="BR3" s="15"/>
      <c r="BS3" s="15"/>
      <c r="BT3" s="15"/>
      <c r="BU3" s="15"/>
      <c r="BV3" s="15"/>
      <c r="BW3" s="15"/>
      <c r="BX3" s="15"/>
      <c r="BY3" s="15"/>
      <c r="BZ3" s="15"/>
      <c r="CA3" s="15"/>
      <c r="CB3" s="15"/>
      <c r="CC3" s="15"/>
      <c r="CD3" s="15"/>
      <c r="CE3" s="15"/>
      <c r="CF3" s="15"/>
      <c r="CG3" s="15"/>
      <c r="CH3" s="15"/>
      <c r="CI3" s="15"/>
      <c r="CJ3" s="15"/>
      <c r="CK3" s="15"/>
      <c r="CL3" s="15"/>
      <c r="CM3" s="15"/>
      <c r="CN3" s="15"/>
      <c r="CO3" s="15"/>
      <c r="CP3" s="15"/>
      <c r="CQ3" s="15"/>
      <c r="CR3" s="15"/>
      <c r="CS3" s="15"/>
      <c r="CT3" s="15"/>
      <c r="CU3" s="15"/>
      <c r="CV3" s="15"/>
      <c r="CW3" s="15"/>
      <c r="CX3" s="15"/>
      <c r="CY3" s="15"/>
      <c r="CZ3" s="15"/>
      <c r="DA3" s="15"/>
      <c r="DB3" s="15"/>
      <c r="DC3" s="15"/>
      <c r="DD3" s="15"/>
      <c r="DE3" s="15"/>
      <c r="DF3" s="15"/>
      <c r="DG3" s="15"/>
      <c r="DH3" s="15"/>
      <c r="DI3" s="15"/>
      <c r="DJ3" s="15"/>
      <c r="DK3" s="15"/>
      <c r="DL3" s="15"/>
      <c r="DM3" s="15"/>
      <c r="DN3" s="15"/>
      <c r="DO3" s="15"/>
      <c r="DP3" s="15"/>
      <c r="DQ3" s="15"/>
      <c r="DR3" s="15"/>
      <c r="DS3" s="15"/>
      <c r="DT3" s="12"/>
      <c r="DU3" s="252"/>
    </row>
    <row r="4" spans="1:125" ht="26.25">
      <c r="A4" s="13"/>
      <c r="B4" s="699"/>
      <c r="C4" s="699"/>
      <c r="D4" s="29"/>
      <c r="E4" s="29"/>
      <c r="F4" s="17"/>
      <c r="G4" s="17"/>
      <c r="H4" s="17"/>
      <c r="I4" s="17"/>
      <c r="J4" s="17"/>
      <c r="K4" s="17"/>
      <c r="L4" s="17"/>
      <c r="M4" s="17"/>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2"/>
      <c r="DU4" s="252"/>
    </row>
    <row r="5" spans="1:125" ht="26.25">
      <c r="A5" s="13"/>
      <c r="B5" s="28"/>
      <c r="C5" s="24"/>
      <c r="D5" s="29"/>
      <c r="E5" s="29"/>
      <c r="F5" s="17"/>
      <c r="G5" s="17"/>
      <c r="H5" s="17"/>
      <c r="I5" s="17"/>
      <c r="J5" s="29"/>
      <c r="K5" s="17"/>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2"/>
      <c r="DU5" s="252"/>
    </row>
    <row r="6" spans="1:125" ht="27" thickBot="1">
      <c r="A6" s="13"/>
      <c r="B6" s="13"/>
      <c r="C6" s="13"/>
      <c r="D6" s="29"/>
      <c r="E6" s="29"/>
      <c r="F6" s="29"/>
      <c r="G6" s="29"/>
      <c r="H6" s="29"/>
      <c r="I6" s="29"/>
      <c r="J6" s="29"/>
      <c r="K6" s="29"/>
      <c r="L6" s="29"/>
      <c r="M6" s="29"/>
      <c r="N6" s="29"/>
      <c r="O6" s="29"/>
      <c r="P6" s="29"/>
      <c r="Q6" s="29"/>
      <c r="R6" s="29"/>
      <c r="S6" s="29"/>
      <c r="T6" s="29"/>
      <c r="U6" s="29"/>
      <c r="V6" s="29"/>
      <c r="W6" s="17"/>
      <c r="X6" s="17"/>
      <c r="Y6" s="17"/>
      <c r="Z6" s="17"/>
      <c r="AA6" s="29"/>
      <c r="AB6" s="17"/>
      <c r="AC6" s="17"/>
      <c r="AD6" s="17"/>
      <c r="AE6" s="17"/>
      <c r="AF6" s="29"/>
      <c r="AG6" s="17"/>
      <c r="AH6" s="17"/>
      <c r="AI6" s="17"/>
      <c r="AJ6" s="17"/>
      <c r="AK6" s="29"/>
      <c r="AL6" s="17"/>
      <c r="AM6" s="17"/>
      <c r="AN6" s="17"/>
      <c r="AO6" s="17"/>
      <c r="AP6" s="29"/>
      <c r="AQ6" s="17"/>
      <c r="AR6" s="17"/>
      <c r="AS6" s="17"/>
      <c r="AT6" s="17"/>
      <c r="AU6" s="29"/>
      <c r="AV6" s="17"/>
      <c r="AW6" s="17"/>
      <c r="AX6" s="17"/>
      <c r="AY6" s="17"/>
      <c r="AZ6" s="29"/>
      <c r="BA6" s="17"/>
      <c r="BB6" s="17"/>
      <c r="BC6" s="17"/>
      <c r="BD6" s="17"/>
      <c r="BE6" s="29"/>
      <c r="BF6" s="17"/>
      <c r="BG6" s="17"/>
      <c r="BH6" s="17"/>
      <c r="BI6" s="17"/>
      <c r="BJ6" s="29"/>
      <c r="BK6" s="17"/>
      <c r="BL6" s="17"/>
      <c r="BM6" s="17"/>
      <c r="BN6" s="17"/>
      <c r="BO6" s="29"/>
      <c r="BP6" s="17"/>
      <c r="BQ6" s="17"/>
      <c r="BR6" s="17"/>
      <c r="BS6" s="17"/>
      <c r="BT6" s="29"/>
      <c r="BU6" s="17"/>
      <c r="BV6" s="17"/>
      <c r="BW6" s="17"/>
      <c r="BX6" s="17"/>
      <c r="BY6" s="29"/>
      <c r="BZ6" s="17"/>
      <c r="CA6" s="17"/>
      <c r="CB6" s="17"/>
      <c r="CC6" s="17"/>
      <c r="CD6" s="29"/>
      <c r="CE6" s="17"/>
      <c r="CF6" s="17"/>
      <c r="CG6" s="17"/>
      <c r="CH6" s="17"/>
      <c r="CI6" s="29"/>
      <c r="CJ6" s="17"/>
      <c r="CK6" s="17"/>
      <c r="CL6" s="17"/>
      <c r="CM6" s="17"/>
      <c r="CN6" s="29"/>
      <c r="CO6" s="17"/>
      <c r="CP6" s="17"/>
      <c r="CQ6" s="17"/>
      <c r="CR6" s="17"/>
      <c r="CS6" s="29"/>
      <c r="CT6" s="17"/>
      <c r="CU6" s="17"/>
      <c r="CV6" s="17"/>
      <c r="CW6" s="17"/>
      <c r="CX6" s="29"/>
      <c r="CY6" s="17"/>
      <c r="CZ6" s="17"/>
      <c r="DA6" s="17"/>
      <c r="DB6" s="17"/>
      <c r="DC6" s="29"/>
      <c r="DD6" s="17"/>
      <c r="DE6" s="17"/>
      <c r="DF6" s="17"/>
      <c r="DG6" s="17"/>
      <c r="DH6" s="29"/>
      <c r="DI6" s="17"/>
      <c r="DJ6" s="17"/>
      <c r="DK6" s="17"/>
      <c r="DL6" s="17"/>
      <c r="DM6" s="29"/>
      <c r="DN6" s="17"/>
      <c r="DO6" s="17"/>
      <c r="DP6" s="17"/>
      <c r="DQ6" s="17"/>
      <c r="DR6" s="29"/>
      <c r="DS6" s="17"/>
      <c r="DT6" s="12"/>
      <c r="DU6" s="252"/>
    </row>
    <row r="7" spans="1:125" ht="20.25" thickBot="1">
      <c r="A7" s="203"/>
      <c r="B7" s="165"/>
      <c r="C7" s="165"/>
      <c r="D7" s="700" t="s">
        <v>99</v>
      </c>
      <c r="E7" s="700"/>
      <c r="F7" s="700"/>
      <c r="G7" s="700"/>
      <c r="H7" s="700"/>
      <c r="I7" s="700" t="s">
        <v>100</v>
      </c>
      <c r="J7" s="700"/>
      <c r="K7" s="700"/>
      <c r="L7" s="700"/>
      <c r="M7" s="700"/>
      <c r="N7" s="700" t="s">
        <v>102</v>
      </c>
      <c r="O7" s="700"/>
      <c r="P7" s="700"/>
      <c r="Q7" s="700"/>
      <c r="R7" s="700"/>
      <c r="S7" s="700" t="s">
        <v>127</v>
      </c>
      <c r="T7" s="700"/>
      <c r="U7" s="700"/>
      <c r="V7" s="700"/>
      <c r="W7" s="700"/>
      <c r="X7" s="696" t="s">
        <v>214</v>
      </c>
      <c r="Y7" s="697"/>
      <c r="Z7" s="697"/>
      <c r="AA7" s="697"/>
      <c r="AB7" s="698"/>
      <c r="AC7" s="696" t="s">
        <v>215</v>
      </c>
      <c r="AD7" s="697"/>
      <c r="AE7" s="697"/>
      <c r="AF7" s="697"/>
      <c r="AG7" s="698"/>
      <c r="AH7" s="696" t="s">
        <v>216</v>
      </c>
      <c r="AI7" s="697"/>
      <c r="AJ7" s="697"/>
      <c r="AK7" s="697"/>
      <c r="AL7" s="698"/>
      <c r="AM7" s="696" t="s">
        <v>217</v>
      </c>
      <c r="AN7" s="697"/>
      <c r="AO7" s="697"/>
      <c r="AP7" s="697"/>
      <c r="AQ7" s="698"/>
      <c r="AR7" s="696" t="s">
        <v>218</v>
      </c>
      <c r="AS7" s="697"/>
      <c r="AT7" s="697"/>
      <c r="AU7" s="697"/>
      <c r="AV7" s="698"/>
      <c r="AW7" s="696" t="s">
        <v>219</v>
      </c>
      <c r="AX7" s="697"/>
      <c r="AY7" s="697"/>
      <c r="AZ7" s="697"/>
      <c r="BA7" s="698"/>
      <c r="BB7" s="696" t="s">
        <v>220</v>
      </c>
      <c r="BC7" s="697"/>
      <c r="BD7" s="697"/>
      <c r="BE7" s="697"/>
      <c r="BF7" s="698"/>
      <c r="BG7" s="696" t="s">
        <v>221</v>
      </c>
      <c r="BH7" s="697"/>
      <c r="BI7" s="697"/>
      <c r="BJ7" s="697"/>
      <c r="BK7" s="698"/>
      <c r="BL7" s="696" t="s">
        <v>222</v>
      </c>
      <c r="BM7" s="697"/>
      <c r="BN7" s="697"/>
      <c r="BO7" s="697"/>
      <c r="BP7" s="698"/>
      <c r="BQ7" s="696" t="s">
        <v>223</v>
      </c>
      <c r="BR7" s="697"/>
      <c r="BS7" s="697"/>
      <c r="BT7" s="697"/>
      <c r="BU7" s="698"/>
      <c r="BV7" s="696" t="s">
        <v>224</v>
      </c>
      <c r="BW7" s="697"/>
      <c r="BX7" s="697"/>
      <c r="BY7" s="697"/>
      <c r="BZ7" s="698"/>
      <c r="CA7" s="696" t="s">
        <v>225</v>
      </c>
      <c r="CB7" s="697"/>
      <c r="CC7" s="697"/>
      <c r="CD7" s="697"/>
      <c r="CE7" s="698"/>
      <c r="CF7" s="696" t="s">
        <v>226</v>
      </c>
      <c r="CG7" s="697"/>
      <c r="CH7" s="697"/>
      <c r="CI7" s="697"/>
      <c r="CJ7" s="698"/>
      <c r="CK7" s="696" t="s">
        <v>227</v>
      </c>
      <c r="CL7" s="697"/>
      <c r="CM7" s="697"/>
      <c r="CN7" s="697"/>
      <c r="CO7" s="698"/>
      <c r="CP7" s="696" t="s">
        <v>228</v>
      </c>
      <c r="CQ7" s="697"/>
      <c r="CR7" s="697"/>
      <c r="CS7" s="697"/>
      <c r="CT7" s="698"/>
      <c r="CU7" s="696" t="s">
        <v>229</v>
      </c>
      <c r="CV7" s="697"/>
      <c r="CW7" s="697"/>
      <c r="CX7" s="697"/>
      <c r="CY7" s="698"/>
      <c r="CZ7" s="696" t="s">
        <v>230</v>
      </c>
      <c r="DA7" s="697"/>
      <c r="DB7" s="697"/>
      <c r="DC7" s="697"/>
      <c r="DD7" s="698"/>
      <c r="DE7" s="696" t="s">
        <v>231</v>
      </c>
      <c r="DF7" s="697"/>
      <c r="DG7" s="697"/>
      <c r="DH7" s="697"/>
      <c r="DI7" s="698"/>
      <c r="DJ7" s="696" t="s">
        <v>232</v>
      </c>
      <c r="DK7" s="697"/>
      <c r="DL7" s="697"/>
      <c r="DM7" s="697"/>
      <c r="DN7" s="698"/>
      <c r="DO7" s="696" t="s">
        <v>233</v>
      </c>
      <c r="DP7" s="697"/>
      <c r="DQ7" s="697"/>
      <c r="DR7" s="697"/>
      <c r="DS7" s="698"/>
      <c r="DT7" s="12"/>
      <c r="DU7" s="701" t="s">
        <v>234</v>
      </c>
    </row>
    <row r="8" spans="1:125" ht="60.75" thickBot="1">
      <c r="A8" s="216" t="s">
        <v>203</v>
      </c>
      <c r="B8" s="217" t="s">
        <v>211</v>
      </c>
      <c r="C8" s="217" t="s">
        <v>106</v>
      </c>
      <c r="D8" s="217" t="s">
        <v>235</v>
      </c>
      <c r="E8" s="217" t="s">
        <v>236</v>
      </c>
      <c r="F8" s="217" t="s">
        <v>237</v>
      </c>
      <c r="G8" s="217" t="s">
        <v>238</v>
      </c>
      <c r="H8" s="217" t="s">
        <v>239</v>
      </c>
      <c r="I8" s="217" t="s">
        <v>235</v>
      </c>
      <c r="J8" s="217" t="s">
        <v>236</v>
      </c>
      <c r="K8" s="217" t="s">
        <v>237</v>
      </c>
      <c r="L8" s="217" t="s">
        <v>238</v>
      </c>
      <c r="M8" s="217" t="s">
        <v>239</v>
      </c>
      <c r="N8" s="217" t="s">
        <v>235</v>
      </c>
      <c r="O8" s="217" t="s">
        <v>236</v>
      </c>
      <c r="P8" s="217" t="s">
        <v>237</v>
      </c>
      <c r="Q8" s="217" t="s">
        <v>238</v>
      </c>
      <c r="R8" s="217" t="s">
        <v>239</v>
      </c>
      <c r="S8" s="217" t="s">
        <v>235</v>
      </c>
      <c r="T8" s="217" t="s">
        <v>236</v>
      </c>
      <c r="U8" s="217" t="s">
        <v>237</v>
      </c>
      <c r="V8" s="217" t="s">
        <v>238</v>
      </c>
      <c r="W8" s="217" t="s">
        <v>239</v>
      </c>
      <c r="X8" s="20" t="s">
        <v>235</v>
      </c>
      <c r="Y8" s="20" t="s">
        <v>236</v>
      </c>
      <c r="Z8" s="20" t="s">
        <v>237</v>
      </c>
      <c r="AA8" s="20" t="s">
        <v>238</v>
      </c>
      <c r="AB8" s="23" t="s">
        <v>239</v>
      </c>
      <c r="AC8" s="20" t="s">
        <v>235</v>
      </c>
      <c r="AD8" s="20" t="s">
        <v>236</v>
      </c>
      <c r="AE8" s="20" t="s">
        <v>237</v>
      </c>
      <c r="AF8" s="20" t="s">
        <v>238</v>
      </c>
      <c r="AG8" s="23" t="s">
        <v>239</v>
      </c>
      <c r="AH8" s="20" t="s">
        <v>235</v>
      </c>
      <c r="AI8" s="20" t="s">
        <v>236</v>
      </c>
      <c r="AJ8" s="20" t="s">
        <v>237</v>
      </c>
      <c r="AK8" s="20" t="s">
        <v>238</v>
      </c>
      <c r="AL8" s="23" t="s">
        <v>239</v>
      </c>
      <c r="AM8" s="20" t="s">
        <v>235</v>
      </c>
      <c r="AN8" s="20" t="s">
        <v>236</v>
      </c>
      <c r="AO8" s="20" t="s">
        <v>237</v>
      </c>
      <c r="AP8" s="20" t="s">
        <v>238</v>
      </c>
      <c r="AQ8" s="23" t="s">
        <v>239</v>
      </c>
      <c r="AR8" s="20" t="s">
        <v>235</v>
      </c>
      <c r="AS8" s="20" t="s">
        <v>236</v>
      </c>
      <c r="AT8" s="20" t="s">
        <v>237</v>
      </c>
      <c r="AU8" s="20" t="s">
        <v>238</v>
      </c>
      <c r="AV8" s="23" t="s">
        <v>239</v>
      </c>
      <c r="AW8" s="20" t="s">
        <v>235</v>
      </c>
      <c r="AX8" s="20" t="s">
        <v>236</v>
      </c>
      <c r="AY8" s="20" t="s">
        <v>237</v>
      </c>
      <c r="AZ8" s="20" t="s">
        <v>238</v>
      </c>
      <c r="BA8" s="23" t="s">
        <v>239</v>
      </c>
      <c r="BB8" s="20" t="s">
        <v>235</v>
      </c>
      <c r="BC8" s="20" t="s">
        <v>236</v>
      </c>
      <c r="BD8" s="20" t="s">
        <v>237</v>
      </c>
      <c r="BE8" s="20" t="s">
        <v>238</v>
      </c>
      <c r="BF8" s="23" t="s">
        <v>239</v>
      </c>
      <c r="BG8" s="20" t="s">
        <v>235</v>
      </c>
      <c r="BH8" s="20" t="s">
        <v>236</v>
      </c>
      <c r="BI8" s="20" t="s">
        <v>237</v>
      </c>
      <c r="BJ8" s="20" t="s">
        <v>238</v>
      </c>
      <c r="BK8" s="23" t="s">
        <v>239</v>
      </c>
      <c r="BL8" s="20" t="s">
        <v>235</v>
      </c>
      <c r="BM8" s="20" t="s">
        <v>236</v>
      </c>
      <c r="BN8" s="20" t="s">
        <v>237</v>
      </c>
      <c r="BO8" s="20" t="s">
        <v>238</v>
      </c>
      <c r="BP8" s="23" t="s">
        <v>239</v>
      </c>
      <c r="BQ8" s="20" t="s">
        <v>235</v>
      </c>
      <c r="BR8" s="20" t="s">
        <v>236</v>
      </c>
      <c r="BS8" s="20" t="s">
        <v>237</v>
      </c>
      <c r="BT8" s="20" t="s">
        <v>238</v>
      </c>
      <c r="BU8" s="23" t="s">
        <v>239</v>
      </c>
      <c r="BV8" s="20" t="s">
        <v>235</v>
      </c>
      <c r="BW8" s="20" t="s">
        <v>236</v>
      </c>
      <c r="BX8" s="20" t="s">
        <v>237</v>
      </c>
      <c r="BY8" s="20" t="s">
        <v>238</v>
      </c>
      <c r="BZ8" s="23" t="s">
        <v>239</v>
      </c>
      <c r="CA8" s="20" t="s">
        <v>235</v>
      </c>
      <c r="CB8" s="20" t="s">
        <v>236</v>
      </c>
      <c r="CC8" s="20" t="s">
        <v>237</v>
      </c>
      <c r="CD8" s="20" t="s">
        <v>238</v>
      </c>
      <c r="CE8" s="23" t="s">
        <v>239</v>
      </c>
      <c r="CF8" s="20" t="s">
        <v>235</v>
      </c>
      <c r="CG8" s="20" t="s">
        <v>236</v>
      </c>
      <c r="CH8" s="20" t="s">
        <v>237</v>
      </c>
      <c r="CI8" s="20" t="s">
        <v>238</v>
      </c>
      <c r="CJ8" s="23" t="s">
        <v>239</v>
      </c>
      <c r="CK8" s="20" t="s">
        <v>235</v>
      </c>
      <c r="CL8" s="20" t="s">
        <v>236</v>
      </c>
      <c r="CM8" s="20" t="s">
        <v>237</v>
      </c>
      <c r="CN8" s="20" t="s">
        <v>238</v>
      </c>
      <c r="CO8" s="23" t="s">
        <v>239</v>
      </c>
      <c r="CP8" s="20" t="s">
        <v>235</v>
      </c>
      <c r="CQ8" s="20" t="s">
        <v>236</v>
      </c>
      <c r="CR8" s="20" t="s">
        <v>237</v>
      </c>
      <c r="CS8" s="20" t="s">
        <v>238</v>
      </c>
      <c r="CT8" s="23" t="s">
        <v>239</v>
      </c>
      <c r="CU8" s="20" t="s">
        <v>235</v>
      </c>
      <c r="CV8" s="20" t="s">
        <v>236</v>
      </c>
      <c r="CW8" s="20" t="s">
        <v>237</v>
      </c>
      <c r="CX8" s="20" t="s">
        <v>238</v>
      </c>
      <c r="CY8" s="23" t="s">
        <v>239</v>
      </c>
      <c r="CZ8" s="20" t="s">
        <v>235</v>
      </c>
      <c r="DA8" s="20" t="s">
        <v>236</v>
      </c>
      <c r="DB8" s="20" t="s">
        <v>237</v>
      </c>
      <c r="DC8" s="20" t="s">
        <v>238</v>
      </c>
      <c r="DD8" s="23" t="s">
        <v>239</v>
      </c>
      <c r="DE8" s="20" t="s">
        <v>235</v>
      </c>
      <c r="DF8" s="20" t="s">
        <v>236</v>
      </c>
      <c r="DG8" s="20" t="s">
        <v>237</v>
      </c>
      <c r="DH8" s="20" t="s">
        <v>238</v>
      </c>
      <c r="DI8" s="23" t="s">
        <v>239</v>
      </c>
      <c r="DJ8" s="20" t="s">
        <v>235</v>
      </c>
      <c r="DK8" s="20" t="s">
        <v>236</v>
      </c>
      <c r="DL8" s="20" t="s">
        <v>237</v>
      </c>
      <c r="DM8" s="20" t="s">
        <v>238</v>
      </c>
      <c r="DN8" s="23" t="s">
        <v>239</v>
      </c>
      <c r="DO8" s="20" t="s">
        <v>235</v>
      </c>
      <c r="DP8" s="20" t="s">
        <v>236</v>
      </c>
      <c r="DQ8" s="20" t="s">
        <v>237</v>
      </c>
      <c r="DR8" s="20" t="s">
        <v>238</v>
      </c>
      <c r="DS8" s="23" t="s">
        <v>239</v>
      </c>
      <c r="DT8" s="25" t="s">
        <v>234</v>
      </c>
      <c r="DU8" s="702"/>
    </row>
    <row r="9" spans="1:125">
      <c r="A9" s="214">
        <f>IF('04 Brukerregistrering'!C9="","",'04 Brukerregistrering'!C9)</f>
        <v>100001</v>
      </c>
      <c r="B9" s="205">
        <f>IF('04 Brukerregistrering'!G9="","",'04 Brukerregistrering'!G9)</f>
        <v>44958</v>
      </c>
      <c r="C9" s="206" t="str">
        <f>IF('04 Brukerregistrering'!I9="","",'04 Brukerregistrering'!I9)</f>
        <v>Diabetes</v>
      </c>
      <c r="D9" s="207">
        <f>IF('05 Målinger'!M19="","",('05 Målinger'!M19-'05 Målinger'!$G$19)*'02 Kostnader lønn, utstyr osv. '!$S$26*(-1))</f>
        <v>0</v>
      </c>
      <c r="E9" s="207">
        <f>IF(AND('05 Målinger'!N19="",'05 Målinger'!Q19=""),"",('05 Målinger'!N19+'05 Målinger'!Q19-'05 Målinger'!H19)*'02 Kostnader lønn, utstyr osv. '!$S$21/60*(-1)*'05 Målinger'!$E$14)</f>
        <v>24375</v>
      </c>
      <c r="F9" s="215">
        <f>IF('05 Målinger'!M19="","",('kjøring-støtteark'!E12-'kjøring-støtteark'!D12)*'02 Kostnader lønn, utstyr osv. '!$S$21/60*(-1)*'05 Målinger'!$E$14)</f>
        <v>-5850</v>
      </c>
      <c r="G9" s="209">
        <f>IF('05 Målinger'!P19="","",('05 Målinger'!P19-'05 Målinger'!J19)*'02 Kostnader lønn, utstyr osv. '!$S$37*'05 Målinger'!$E$14*(-1))</f>
        <v>0</v>
      </c>
      <c r="H9" s="210">
        <f>IF('05 Målinger'!O19="","",('05 Målinger'!O19-'05 Målinger'!I19)*'02 Kostnader lønn, utstyr osv. '!$S$32*(-1)*'05 Målinger'!$E$14)</f>
        <v>0</v>
      </c>
      <c r="I9" s="207" t="str">
        <f>IF('05 Målinger'!X19="","",('05 Målinger'!X19-'05 Målinger'!$G$19)*'02 Kostnader lønn, utstyr osv. '!$S$26*(-1))</f>
        <v/>
      </c>
      <c r="J9" s="207" t="str">
        <f>IF(AND('05 Målinger'!X19="",'05 Målinger'!AB19=""),"",('05 Målinger'!X19+'05 Målinger'!AB19-'05 Målinger'!H19)*'02 Kostnader lønn, utstyr osv. '!$S$21/60*(-1)*'05 Målinger'!$E$14)</f>
        <v/>
      </c>
      <c r="K9" s="215" t="str">
        <f>IF('05 Målinger'!X19="","",('kjøring-støtteark'!F12-'kjøring-støtteark'!D12)*'02 Kostnader lønn, utstyr osv. '!$S$21/60*(-1)*'05 Målinger'!$E$14)</f>
        <v/>
      </c>
      <c r="L9" s="209" t="str">
        <f>IF('05 Målinger'!AA19="","",('05 Målinger'!AA19-'05 Målinger'!J19)*'02 Kostnader lønn, utstyr osv. '!$S$37*'05 Målinger'!$E$14*(-1))</f>
        <v/>
      </c>
      <c r="M9" s="210" t="str">
        <f>IF('05 Målinger'!Z19="","",('05 Målinger'!Z19-'05 Målinger'!I19)*'02 Kostnader lønn, utstyr osv. '!$S$32*(-1)*'05 Målinger'!$E$14)</f>
        <v/>
      </c>
      <c r="N9" s="207" t="str">
        <f>IF('05 Målinger'!AI19="","",('05 Målinger'!AI19-'05 Målinger'!$G$19)*'02 Kostnader lønn, utstyr osv. '!$S$26*(-1))</f>
        <v/>
      </c>
      <c r="O9" s="207" t="str">
        <f>IF(AND('05 Målinger'!AI19="",'05 Målinger'!AM19=""),"",('05 Målinger'!AI19+'05 Målinger'!AM19-'05 Målinger'!H19)*'02 Kostnader lønn, utstyr osv. '!$S$21/60*(-1)*'05 Målinger'!$E$14)</f>
        <v/>
      </c>
      <c r="P9" s="215" t="str">
        <f>IF('05 Målinger'!AI19="","",('kjøring-støtteark'!F12-'kjøring-støtteark'!G12)*'02 Kostnader lønn, utstyr osv. '!$S$21/60*(-1)*'05 Målinger'!$E$14)</f>
        <v/>
      </c>
      <c r="Q9" s="209" t="str">
        <f>IF('05 Målinger'!AL19="","",('05 Målinger'!AL19-'05 Målinger'!J19)*'02 Kostnader lønn, utstyr osv. '!$S$37*'05 Målinger'!$E$14*(-1))</f>
        <v/>
      </c>
      <c r="R9" s="210" t="str">
        <f>IF('05 Målinger'!AK19="","",('05 Målinger'!AK19-'05 Målinger'!I19)*'02 Kostnader lønn, utstyr osv. '!$S$32*(-1)*'05 Målinger'!$E$14)</f>
        <v/>
      </c>
      <c r="S9" s="207" t="str">
        <f>IF('05 Målinger'!AT19="","",('05 Målinger'!AT19-'05 Målinger'!$G$19)*'02 Kostnader lønn, utstyr osv. '!$S$26*(-1))</f>
        <v/>
      </c>
      <c r="T9" s="207" t="str">
        <f>IF(AND('05 Målinger'!AT19="",'05 Målinger'!AX19=""),"",('05 Målinger'!AT19+'05 Målinger'!AX19-'05 Målinger'!H19)*'02 Kostnader lønn, utstyr osv. '!$S$21/60*(-1)*'05 Målinger'!$E$14)</f>
        <v/>
      </c>
      <c r="U9" s="215" t="str">
        <f>IF('05 Målinger'!AT19="","",('kjøring-støtteark'!F12-'kjøring-støtteark'!H12)*'02 Kostnader lønn, utstyr osv. '!$S$21/60*(-1)*'05 Målinger'!$E$14)</f>
        <v/>
      </c>
      <c r="V9" s="209" t="str">
        <f>IF('05 Målinger'!AW19="","",('05 Målinger'!AW19-'05 Målinger'!J19)*'02 Kostnader lønn, utstyr osv. '!$S$37*'05 Målinger'!$E$14*(-1))</f>
        <v/>
      </c>
      <c r="W9" s="210" t="str">
        <f>IF('05 Målinger'!AV19="","",('05 Målinger'!AV19-'05 Målinger'!I19)*'02 Kostnader lønn, utstyr osv. '!$S$32*(-1)*'05 Målinger'!$E$14)</f>
        <v/>
      </c>
      <c r="X9" s="30"/>
      <c r="Y9" s="30"/>
      <c r="Z9" s="31"/>
      <c r="AA9" s="33"/>
      <c r="AB9" s="32"/>
      <c r="AC9" s="30"/>
      <c r="AD9" s="30"/>
      <c r="AE9" s="31"/>
      <c r="AF9" s="33"/>
      <c r="AG9" s="32"/>
      <c r="AH9" s="30"/>
      <c r="AI9" s="30"/>
      <c r="AJ9" s="31"/>
      <c r="AK9" s="33"/>
      <c r="AL9" s="32"/>
      <c r="AM9" s="30"/>
      <c r="AN9" s="30"/>
      <c r="AO9" s="31"/>
      <c r="AP9" s="33"/>
      <c r="AQ9" s="32"/>
      <c r="AR9" s="30"/>
      <c r="AS9" s="30"/>
      <c r="AT9" s="31"/>
      <c r="AU9" s="33"/>
      <c r="AV9" s="32"/>
      <c r="AW9" s="30"/>
      <c r="AX9" s="30"/>
      <c r="AY9" s="31"/>
      <c r="AZ9" s="33"/>
      <c r="BA9" s="32"/>
      <c r="BB9" s="30"/>
      <c r="BC9" s="30"/>
      <c r="BD9" s="31"/>
      <c r="BE9" s="33"/>
      <c r="BF9" s="32"/>
      <c r="BG9" s="30"/>
      <c r="BH9" s="30"/>
      <c r="BI9" s="31"/>
      <c r="BJ9" s="33"/>
      <c r="BK9" s="32"/>
      <c r="BL9" s="30"/>
      <c r="BM9" s="30"/>
      <c r="BN9" s="31"/>
      <c r="BO9" s="33"/>
      <c r="BP9" s="32"/>
      <c r="BQ9" s="30"/>
      <c r="BR9" s="30"/>
      <c r="BS9" s="31"/>
      <c r="BT9" s="33"/>
      <c r="BU9" s="32"/>
      <c r="BV9" s="30"/>
      <c r="BW9" s="30"/>
      <c r="BX9" s="31"/>
      <c r="BY9" s="33"/>
      <c r="BZ9" s="32"/>
      <c r="CA9" s="30"/>
      <c r="CB9" s="30"/>
      <c r="CC9" s="31"/>
      <c r="CD9" s="33"/>
      <c r="CE9" s="32"/>
      <c r="CF9" s="30"/>
      <c r="CG9" s="30"/>
      <c r="CH9" s="31"/>
      <c r="CI9" s="33"/>
      <c r="CJ9" s="32"/>
      <c r="CK9" s="30"/>
      <c r="CL9" s="30"/>
      <c r="CM9" s="31"/>
      <c r="CN9" s="33"/>
      <c r="CO9" s="32"/>
      <c r="CP9" s="30"/>
      <c r="CQ9" s="30"/>
      <c r="CR9" s="31"/>
      <c r="CS9" s="33"/>
      <c r="CT9" s="32"/>
      <c r="CU9" s="30"/>
      <c r="CV9" s="30"/>
      <c r="CW9" s="31"/>
      <c r="CX9" s="33"/>
      <c r="CY9" s="32"/>
      <c r="CZ9" s="30"/>
      <c r="DA9" s="30"/>
      <c r="DB9" s="31"/>
      <c r="DC9" s="33"/>
      <c r="DD9" s="32"/>
      <c r="DE9" s="30"/>
      <c r="DF9" s="30"/>
      <c r="DG9" s="31"/>
      <c r="DH9" s="33"/>
      <c r="DI9" s="32"/>
      <c r="DJ9" s="30"/>
      <c r="DK9" s="30"/>
      <c r="DL9" s="31"/>
      <c r="DM9" s="33"/>
      <c r="DN9" s="32"/>
      <c r="DO9" s="30"/>
      <c r="DP9" s="30"/>
      <c r="DQ9" s="31"/>
      <c r="DR9" s="33"/>
      <c r="DS9" s="32"/>
      <c r="DT9" s="26">
        <f>SUM(D9:DS9)</f>
        <v>18525</v>
      </c>
      <c r="DU9" s="253">
        <f>SUM(D9:W9)</f>
        <v>18525</v>
      </c>
    </row>
    <row r="10" spans="1:125">
      <c r="A10" s="204">
        <f>IF('04 Brukerregistrering'!C10="","",'04 Brukerregistrering'!C10)</f>
        <v>100002</v>
      </c>
      <c r="B10" s="205">
        <f>IF('04 Brukerregistrering'!G10="","",'04 Brukerregistrering'!G10)</f>
        <v>45484</v>
      </c>
      <c r="C10" s="206" t="str">
        <f>IF('04 Brukerregistrering'!I10="","",'04 Brukerregistrering'!I10)</f>
        <v>Annet</v>
      </c>
      <c r="D10" s="207">
        <f>IF('05 Målinger'!M20="","",('05 Målinger'!M20-'05 Målinger'!$G$19)*'02 Kostnader lønn, utstyr osv. '!$S$26*(-1))</f>
        <v>0</v>
      </c>
      <c r="E10" s="207">
        <f>IF(AND('05 Målinger'!N20="",'05 Målinger'!Q20=""),"",('05 Målinger'!N20+'05 Målinger'!Q20-'05 Målinger'!H20)*'02 Kostnader lønn, utstyr osv. '!$S$21/60*(-1)*'05 Målinger'!$E$14)</f>
        <v>21125</v>
      </c>
      <c r="F10" s="208">
        <f>IF('05 Målinger'!M20="","",('kjøring-støtteark'!E13-'kjøring-støtteark'!D13)*'02 Kostnader lønn, utstyr osv. '!$S$21/60*(-1)*'05 Målinger'!$E$14)</f>
        <v>2600</v>
      </c>
      <c r="G10" s="209">
        <f>IF('05 Målinger'!P20="","",('05 Målinger'!P20-'05 Målinger'!J20)*'02 Kostnader lønn, utstyr osv. '!$S$37*'05 Målinger'!$E$14*(-1))</f>
        <v>0</v>
      </c>
      <c r="H10" s="210">
        <f>IF('05 Målinger'!O20="","",('05 Målinger'!O20-'05 Målinger'!I20)*'02 Kostnader lønn, utstyr osv. '!$S$32*(-1)*'05 Målinger'!$E$14)</f>
        <v>0</v>
      </c>
      <c r="I10" s="207" t="str">
        <f>IF('05 Målinger'!X20="","",('05 Målinger'!X20-'05 Målinger'!$G$19)*'02 Kostnader lønn, utstyr osv. '!$S$26*(-1))</f>
        <v/>
      </c>
      <c r="J10" s="207" t="str">
        <f>IF(AND('05 Målinger'!X20="",'05 Målinger'!AB20=""),"",('05 Målinger'!X20+'05 Målinger'!AB20-'05 Målinger'!H20)*'02 Kostnader lønn, utstyr osv. '!$S$21/60*(-1)*'05 Målinger'!$E$14)</f>
        <v/>
      </c>
      <c r="K10" s="208" t="str">
        <f>IF('05 Målinger'!X20="","",('kjøring-støtteark'!F13-'kjøring-støtteark'!D13)*'02 Kostnader lønn, utstyr osv. '!$S$21/60*(-1)*'05 Målinger'!$E$14)</f>
        <v/>
      </c>
      <c r="L10" s="209" t="str">
        <f>IF('05 Målinger'!AA20="","",('05 Målinger'!AA20-'05 Målinger'!J20)*'02 Kostnader lønn, utstyr osv. '!$S$37*'05 Målinger'!$E$14*(-1))</f>
        <v/>
      </c>
      <c r="M10" s="210" t="str">
        <f>IF('05 Målinger'!Z20="","",('05 Målinger'!Z20-'05 Målinger'!I20)*'02 Kostnader lønn, utstyr osv. '!$S$32*(-1)*'05 Målinger'!$E$14)</f>
        <v/>
      </c>
      <c r="N10" s="207" t="str">
        <f>IF('05 Målinger'!AI20="","",('05 Målinger'!AI20-'05 Målinger'!$G$19)*'02 Kostnader lønn, utstyr osv. '!$S$26*(-1))</f>
        <v/>
      </c>
      <c r="O10" s="207" t="str">
        <f>IF(AND('05 Målinger'!AI20="",'05 Målinger'!AM20=""),"",('05 Målinger'!AI20+'05 Målinger'!AM20-'05 Målinger'!H20)*'02 Kostnader lønn, utstyr osv. '!$S$21/60*(-1)*'05 Målinger'!$E$14)</f>
        <v/>
      </c>
      <c r="P10" s="208" t="str">
        <f>IF('05 Målinger'!AI20="","",('kjøring-støtteark'!F13-'kjøring-støtteark'!G13)*'02 Kostnader lønn, utstyr osv. '!$S$21/60*(-1)*'05 Målinger'!$E$14)</f>
        <v/>
      </c>
      <c r="Q10" s="209" t="str">
        <f>IF('05 Målinger'!AL20="","",('05 Målinger'!AL20-'05 Målinger'!J20)*'02 Kostnader lønn, utstyr osv. '!$S$37*'05 Målinger'!$E$14*(-1))</f>
        <v/>
      </c>
      <c r="R10" s="210" t="str">
        <f>IF('05 Målinger'!AK20="","",('05 Målinger'!AK20-'05 Målinger'!I20)*'02 Kostnader lønn, utstyr osv. '!$S$32*(-1)*'05 Målinger'!$E$14)</f>
        <v/>
      </c>
      <c r="S10" s="207" t="str">
        <f>IF('05 Målinger'!AT20="","",('05 Målinger'!AT20-'05 Målinger'!$G$19)*'02 Kostnader lønn, utstyr osv. '!$S$26*(-1))</f>
        <v/>
      </c>
      <c r="T10" s="207" t="str">
        <f>IF(AND('05 Målinger'!AT20="",'05 Målinger'!AX20=""),"",('05 Målinger'!AT20+'05 Målinger'!AX20-'05 Målinger'!H20)*'02 Kostnader lønn, utstyr osv. '!$S$21/60*(-1)*'05 Målinger'!$E$14)</f>
        <v/>
      </c>
      <c r="U10" s="208" t="str">
        <f>IF('05 Målinger'!AT20="","",('kjøring-støtteark'!F13-'kjøring-støtteark'!H13)*'02 Kostnader lønn, utstyr osv. '!$S$21/60*(-1)*'05 Målinger'!$E$14)</f>
        <v/>
      </c>
      <c r="V10" s="209" t="str">
        <f>IF('05 Målinger'!AW20="","",('05 Målinger'!AW20-'05 Målinger'!J20)*'02 Kostnader lønn, utstyr osv. '!$S$37*'05 Målinger'!$E$14*(-1))</f>
        <v/>
      </c>
      <c r="W10" s="210" t="str">
        <f>IF('05 Målinger'!AV20="","",('05 Målinger'!AV20-'05 Målinger'!I20)*'02 Kostnader lønn, utstyr osv. '!$S$32*(-1)*'05 Målinger'!$E$14)</f>
        <v/>
      </c>
      <c r="X10" s="30"/>
      <c r="Y10" s="30"/>
      <c r="Z10" s="31"/>
      <c r="AA10" s="33"/>
      <c r="AB10" s="32"/>
      <c r="AC10" s="30"/>
      <c r="AD10" s="30"/>
      <c r="AE10" s="31"/>
      <c r="AF10" s="33"/>
      <c r="AG10" s="32"/>
      <c r="AH10" s="30"/>
      <c r="AI10" s="30"/>
      <c r="AJ10" s="31"/>
      <c r="AK10" s="33"/>
      <c r="AL10" s="32"/>
      <c r="AM10" s="30"/>
      <c r="AN10" s="30"/>
      <c r="AO10" s="31"/>
      <c r="AP10" s="33"/>
      <c r="AQ10" s="32"/>
      <c r="AR10" s="30"/>
      <c r="AS10" s="30"/>
      <c r="AT10" s="31"/>
      <c r="AU10" s="33"/>
      <c r="AV10" s="32"/>
      <c r="AW10" s="30"/>
      <c r="AX10" s="30"/>
      <c r="AY10" s="31"/>
      <c r="AZ10" s="33"/>
      <c r="BA10" s="32"/>
      <c r="BB10" s="30"/>
      <c r="BC10" s="30"/>
      <c r="BD10" s="31"/>
      <c r="BE10" s="33"/>
      <c r="BF10" s="32"/>
      <c r="BG10" s="30"/>
      <c r="BH10" s="30"/>
      <c r="BI10" s="31"/>
      <c r="BJ10" s="33"/>
      <c r="BK10" s="32"/>
      <c r="BL10" s="30"/>
      <c r="BM10" s="30"/>
      <c r="BN10" s="31"/>
      <c r="BO10" s="33"/>
      <c r="BP10" s="32"/>
      <c r="BQ10" s="30"/>
      <c r="BR10" s="30"/>
      <c r="BS10" s="31"/>
      <c r="BT10" s="33"/>
      <c r="BU10" s="32"/>
      <c r="BV10" s="30"/>
      <c r="BW10" s="30"/>
      <c r="BX10" s="31"/>
      <c r="BY10" s="33"/>
      <c r="BZ10" s="32"/>
      <c r="CA10" s="30"/>
      <c r="CB10" s="30"/>
      <c r="CC10" s="31"/>
      <c r="CD10" s="33"/>
      <c r="CE10" s="32"/>
      <c r="CF10" s="30"/>
      <c r="CG10" s="30"/>
      <c r="CH10" s="31"/>
      <c r="CI10" s="33"/>
      <c r="CJ10" s="32"/>
      <c r="CK10" s="30"/>
      <c r="CL10" s="30"/>
      <c r="CM10" s="31"/>
      <c r="CN10" s="33"/>
      <c r="CO10" s="32"/>
      <c r="CP10" s="30"/>
      <c r="CQ10" s="30"/>
      <c r="CR10" s="31"/>
      <c r="CS10" s="33"/>
      <c r="CT10" s="32"/>
      <c r="CU10" s="30"/>
      <c r="CV10" s="30"/>
      <c r="CW10" s="31"/>
      <c r="CX10" s="33"/>
      <c r="CY10" s="32"/>
      <c r="CZ10" s="30"/>
      <c r="DA10" s="30"/>
      <c r="DB10" s="31"/>
      <c r="DC10" s="33"/>
      <c r="DD10" s="32"/>
      <c r="DE10" s="30"/>
      <c r="DF10" s="30"/>
      <c r="DG10" s="31"/>
      <c r="DH10" s="33"/>
      <c r="DI10" s="32"/>
      <c r="DJ10" s="30"/>
      <c r="DK10" s="30"/>
      <c r="DL10" s="31"/>
      <c r="DM10" s="33"/>
      <c r="DN10" s="32"/>
      <c r="DO10" s="30"/>
      <c r="DP10" s="30"/>
      <c r="DQ10" s="31"/>
      <c r="DR10" s="33"/>
      <c r="DS10" s="32"/>
      <c r="DT10" s="26">
        <f>SUM(D10:DS10)</f>
        <v>23725</v>
      </c>
      <c r="DU10" s="254">
        <f t="shared" ref="DU10:DU73" si="0">SUM(D10:W10)</f>
        <v>23725</v>
      </c>
    </row>
    <row r="11" spans="1:125">
      <c r="A11" s="204">
        <f>IF('04 Brukerregistrering'!C11="","",'04 Brukerregistrering'!C11)</f>
        <v>100003</v>
      </c>
      <c r="B11" s="205">
        <f>IF('04 Brukerregistrering'!G11="","",'04 Brukerregistrering'!G11)</f>
        <v>45476</v>
      </c>
      <c r="C11" s="206" t="str">
        <f>IF('04 Brukerregistrering'!I11="","",'04 Brukerregistrering'!I11)</f>
        <v>Annet</v>
      </c>
      <c r="D11" s="207">
        <f>IF('05 Målinger'!M21="","",('05 Målinger'!M21-'05 Målinger'!$G$19)*'02 Kostnader lønn, utstyr osv. '!$S$26*(-1))</f>
        <v>0</v>
      </c>
      <c r="E11" s="207">
        <f>IF(AND('05 Målinger'!N21="",'05 Målinger'!Q21=""),"",('05 Målinger'!N21+'05 Målinger'!Q21-'05 Målinger'!H21)*'02 Kostnader lønn, utstyr osv. '!$S$21/60*(-1)*'05 Målinger'!$E$14)</f>
        <v>21937.5</v>
      </c>
      <c r="F11" s="208">
        <f>IF('05 Målinger'!M21="","",('kjøring-støtteark'!E14-'kjøring-støtteark'!D14)*'02 Kostnader lønn, utstyr osv. '!$S$21/60*(-1)*'05 Målinger'!$E$14)</f>
        <v>0</v>
      </c>
      <c r="G11" s="209">
        <f>IF('05 Målinger'!P21="","",('05 Målinger'!P21-'05 Målinger'!J21)*'02 Kostnader lønn, utstyr osv. '!$S$37*'05 Målinger'!$E$14*(-1))</f>
        <v>24000</v>
      </c>
      <c r="H11" s="210">
        <f>IF('05 Målinger'!O21="","",('05 Målinger'!O21-'05 Målinger'!I21)*'02 Kostnader lønn, utstyr osv. '!$S$32*(-1)*'05 Målinger'!$E$14)</f>
        <v>0</v>
      </c>
      <c r="I11" s="207" t="str">
        <f>IF('05 Målinger'!X21="","",('05 Målinger'!X21-'05 Målinger'!$G$19)*'02 Kostnader lønn, utstyr osv. '!$S$26*(-1))</f>
        <v/>
      </c>
      <c r="J11" s="207" t="str">
        <f>IF(AND('05 Målinger'!X21="",'05 Målinger'!AB21=""),"",('05 Målinger'!X21+'05 Målinger'!AB21-'05 Målinger'!H21)*'02 Kostnader lønn, utstyr osv. '!$S$21/60*(-1)*'05 Målinger'!$E$14)</f>
        <v/>
      </c>
      <c r="K11" s="208" t="str">
        <f>IF('05 Målinger'!X21="","",('kjøring-støtteark'!F14-'kjøring-støtteark'!D14)*'02 Kostnader lønn, utstyr osv. '!$S$21/60*(-1)*'05 Målinger'!$E$14)</f>
        <v/>
      </c>
      <c r="L11" s="209" t="str">
        <f>IF('05 Målinger'!AA21="","",('05 Målinger'!AA21-'05 Målinger'!J21)*'02 Kostnader lønn, utstyr osv. '!$S$37*'05 Målinger'!$E$14*(-1))</f>
        <v/>
      </c>
      <c r="M11" s="210" t="str">
        <f>IF('05 Målinger'!Z21="","",('05 Målinger'!Z21-'05 Målinger'!I21)*'02 Kostnader lønn, utstyr osv. '!$S$32*(-1)*'05 Målinger'!$E$14)</f>
        <v/>
      </c>
      <c r="N11" s="207" t="str">
        <f>IF('05 Målinger'!AI21="","",('05 Målinger'!AI21-'05 Målinger'!$G$19)*'02 Kostnader lønn, utstyr osv. '!$S$26*(-1))</f>
        <v/>
      </c>
      <c r="O11" s="207" t="str">
        <f>IF(AND('05 Målinger'!AI21="",'05 Målinger'!AM21=""),"",('05 Målinger'!AI21+'05 Målinger'!AM21-'05 Målinger'!H21)*'02 Kostnader lønn, utstyr osv. '!$S$21/60*(-1)*'05 Målinger'!$E$14)</f>
        <v/>
      </c>
      <c r="P11" s="208" t="str">
        <f>IF('05 Målinger'!AI21="","",('kjøring-støtteark'!F14-'kjøring-støtteark'!G14)*'02 Kostnader lønn, utstyr osv. '!$S$21/60*(-1)*'05 Målinger'!$E$14)</f>
        <v/>
      </c>
      <c r="Q11" s="209" t="str">
        <f>IF('05 Målinger'!AL21="","",('05 Målinger'!AL21-'05 Målinger'!J21)*'02 Kostnader lønn, utstyr osv. '!$S$37*'05 Målinger'!$E$14*(-1))</f>
        <v/>
      </c>
      <c r="R11" s="210" t="str">
        <f>IF('05 Målinger'!AK21="","",('05 Målinger'!AK21-'05 Målinger'!I21)*'02 Kostnader lønn, utstyr osv. '!$S$32*(-1)*'05 Målinger'!$E$14)</f>
        <v/>
      </c>
      <c r="S11" s="207" t="str">
        <f>IF('05 Målinger'!AT21="","",('05 Målinger'!AT21-'05 Målinger'!$G$19)*'02 Kostnader lønn, utstyr osv. '!$S$26*(-1))</f>
        <v/>
      </c>
      <c r="T11" s="207" t="str">
        <f>IF(AND('05 Målinger'!AT21="",'05 Målinger'!AX21=""),"",('05 Målinger'!AT21+'05 Målinger'!AX21-'05 Målinger'!H21)*'02 Kostnader lønn, utstyr osv. '!$S$21/60*(-1)*'05 Målinger'!$E$14)</f>
        <v/>
      </c>
      <c r="U11" s="208" t="str">
        <f>IF('05 Målinger'!AT21="","",('kjøring-støtteark'!F14-'kjøring-støtteark'!H14)*'02 Kostnader lønn, utstyr osv. '!$S$21/60*(-1)*'05 Målinger'!$E$14)</f>
        <v/>
      </c>
      <c r="V11" s="209" t="str">
        <f>IF('05 Målinger'!AW21="","",('05 Målinger'!AW21-'05 Målinger'!J21)*'02 Kostnader lønn, utstyr osv. '!$S$37*'05 Målinger'!$E$14*(-1))</f>
        <v/>
      </c>
      <c r="W11" s="210" t="str">
        <f>IF('05 Målinger'!AV21="","",('05 Målinger'!AV21-'05 Målinger'!I21)*'02 Kostnader lønn, utstyr osv. '!$S$32*(-1)*'05 Målinger'!$E$14)</f>
        <v/>
      </c>
      <c r="X11" s="30"/>
      <c r="Y11" s="30"/>
      <c r="Z11" s="31"/>
      <c r="AA11" s="33"/>
      <c r="AB11" s="32"/>
      <c r="AC11" s="30"/>
      <c r="AD11" s="30"/>
      <c r="AE11" s="31"/>
      <c r="AF11" s="33"/>
      <c r="AG11" s="32"/>
      <c r="AH11" s="30"/>
      <c r="AI11" s="30"/>
      <c r="AJ11" s="31"/>
      <c r="AK11" s="33"/>
      <c r="AL11" s="32"/>
      <c r="AM11" s="30"/>
      <c r="AN11" s="30"/>
      <c r="AO11" s="31"/>
      <c r="AP11" s="33"/>
      <c r="AQ11" s="32"/>
      <c r="AR11" s="30"/>
      <c r="AS11" s="30"/>
      <c r="AT11" s="31"/>
      <c r="AU11" s="33"/>
      <c r="AV11" s="32"/>
      <c r="AW11" s="30"/>
      <c r="AX11" s="30"/>
      <c r="AY11" s="31"/>
      <c r="AZ11" s="33"/>
      <c r="BA11" s="32"/>
      <c r="BB11" s="30"/>
      <c r="BC11" s="30"/>
      <c r="BD11" s="31"/>
      <c r="BE11" s="33"/>
      <c r="BF11" s="32"/>
      <c r="BG11" s="30"/>
      <c r="BH11" s="30"/>
      <c r="BI11" s="31"/>
      <c r="BJ11" s="33"/>
      <c r="BK11" s="32"/>
      <c r="BL11" s="30"/>
      <c r="BM11" s="30"/>
      <c r="BN11" s="31"/>
      <c r="BO11" s="33"/>
      <c r="BP11" s="32"/>
      <c r="BQ11" s="30"/>
      <c r="BR11" s="30"/>
      <c r="BS11" s="31"/>
      <c r="BT11" s="33"/>
      <c r="BU11" s="32"/>
      <c r="BV11" s="30"/>
      <c r="BW11" s="30"/>
      <c r="BX11" s="31"/>
      <c r="BY11" s="33"/>
      <c r="BZ11" s="32"/>
      <c r="CA11" s="30"/>
      <c r="CB11" s="30"/>
      <c r="CC11" s="31"/>
      <c r="CD11" s="33"/>
      <c r="CE11" s="32"/>
      <c r="CF11" s="30"/>
      <c r="CG11" s="30"/>
      <c r="CH11" s="31"/>
      <c r="CI11" s="33"/>
      <c r="CJ11" s="32"/>
      <c r="CK11" s="30"/>
      <c r="CL11" s="30"/>
      <c r="CM11" s="31"/>
      <c r="CN11" s="33"/>
      <c r="CO11" s="32"/>
      <c r="CP11" s="30"/>
      <c r="CQ11" s="30"/>
      <c r="CR11" s="31"/>
      <c r="CS11" s="33"/>
      <c r="CT11" s="32"/>
      <c r="CU11" s="30"/>
      <c r="CV11" s="30"/>
      <c r="CW11" s="31"/>
      <c r="CX11" s="33"/>
      <c r="CY11" s="32"/>
      <c r="CZ11" s="30"/>
      <c r="DA11" s="30"/>
      <c r="DB11" s="31"/>
      <c r="DC11" s="33"/>
      <c r="DD11" s="32"/>
      <c r="DE11" s="30"/>
      <c r="DF11" s="30"/>
      <c r="DG11" s="31"/>
      <c r="DH11" s="33"/>
      <c r="DI11" s="32"/>
      <c r="DJ11" s="30"/>
      <c r="DK11" s="30"/>
      <c r="DL11" s="31"/>
      <c r="DM11" s="33"/>
      <c r="DN11" s="32"/>
      <c r="DO11" s="30"/>
      <c r="DP11" s="30"/>
      <c r="DQ11" s="31"/>
      <c r="DR11" s="33"/>
      <c r="DS11" s="32"/>
      <c r="DT11" s="26">
        <f t="shared" ref="DT11:DT74" si="1">SUM(D11:DS11)</f>
        <v>45937.5</v>
      </c>
      <c r="DU11" s="254">
        <f t="shared" si="0"/>
        <v>45937.5</v>
      </c>
    </row>
    <row r="12" spans="1:125">
      <c r="A12" s="204">
        <f>IF('04 Brukerregistrering'!C12="","",'04 Brukerregistrering'!C12)</f>
        <v>100004</v>
      </c>
      <c r="B12" s="205">
        <f>IF('04 Brukerregistrering'!G12="","",'04 Brukerregistrering'!G12)</f>
        <v>45505</v>
      </c>
      <c r="C12" s="206" t="str">
        <f>IF('04 Brukerregistrering'!I12="","",'04 Brukerregistrering'!I12)</f>
        <v>KOLS</v>
      </c>
      <c r="D12" s="207" t="str">
        <f>IF('05 Målinger'!M22="","",('05 Målinger'!M22-'05 Målinger'!$G$19)*'02 Kostnader lønn, utstyr osv. '!$S$26*(-1))</f>
        <v/>
      </c>
      <c r="E12" s="207" t="str">
        <f>IF(AND('05 Målinger'!N22="",'05 Målinger'!Q22=""),"",('05 Målinger'!N22+'05 Målinger'!Q22-'05 Målinger'!H22)*'02 Kostnader lønn, utstyr osv. '!$S$21/60*(-1)*'05 Målinger'!$E$14)</f>
        <v/>
      </c>
      <c r="F12" s="208" t="str">
        <f>IF('05 Målinger'!M22="","",('kjøring-støtteark'!E15-'kjøring-støtteark'!D15)*'02 Kostnader lønn, utstyr osv. '!$S$21/60*(-1)*'05 Målinger'!$E$14)</f>
        <v/>
      </c>
      <c r="G12" s="209" t="str">
        <f>IF('05 Målinger'!P22="","",('05 Målinger'!P22-'05 Målinger'!J22)*'02 Kostnader lønn, utstyr osv. '!$S$37*'05 Målinger'!$E$14*(-1))</f>
        <v/>
      </c>
      <c r="H12" s="210" t="str">
        <f>IF('05 Målinger'!O22="","",('05 Målinger'!O22-'05 Målinger'!I22)*'02 Kostnader lønn, utstyr osv. '!$S$32*(-1)*'05 Målinger'!$E$14)</f>
        <v/>
      </c>
      <c r="I12" s="207" t="str">
        <f>IF('05 Målinger'!X22="","",('05 Målinger'!X22-'05 Målinger'!$G$19)*'02 Kostnader lønn, utstyr osv. '!$S$26*(-1))</f>
        <v/>
      </c>
      <c r="J12" s="207" t="str">
        <f>IF(AND('05 Målinger'!X22="",'05 Målinger'!AB22=""),"",('05 Målinger'!X22+'05 Målinger'!AB22-'05 Målinger'!H22)*'02 Kostnader lønn, utstyr osv. '!$S$21/60*(-1)*'05 Målinger'!$E$14)</f>
        <v/>
      </c>
      <c r="K12" s="208" t="str">
        <f>IF('05 Målinger'!X22="","",('kjøring-støtteark'!F15-'kjøring-støtteark'!D15)*'02 Kostnader lønn, utstyr osv. '!$S$21/60*(-1)*'05 Målinger'!$E$14)</f>
        <v/>
      </c>
      <c r="L12" s="209" t="str">
        <f>IF('05 Målinger'!AA22="","",('05 Målinger'!AA22-'05 Målinger'!J22)*'02 Kostnader lønn, utstyr osv. '!$S$37*'05 Målinger'!$E$14*(-1))</f>
        <v/>
      </c>
      <c r="M12" s="210" t="str">
        <f>IF('05 Målinger'!Z22="","",('05 Målinger'!Z22-'05 Målinger'!I22)*'02 Kostnader lønn, utstyr osv. '!$S$32*(-1)*'05 Målinger'!$E$14)</f>
        <v/>
      </c>
      <c r="N12" s="207" t="str">
        <f>IF('05 Målinger'!AI22="","",('05 Målinger'!AI22-'05 Målinger'!$G$19)*'02 Kostnader lønn, utstyr osv. '!$S$26*(-1))</f>
        <v/>
      </c>
      <c r="O12" s="207" t="str">
        <f>IF(AND('05 Målinger'!AI22="",'05 Målinger'!AM22=""),"",('05 Målinger'!AI22+'05 Målinger'!AM22-'05 Målinger'!H22)*'02 Kostnader lønn, utstyr osv. '!$S$21/60*(-1)*'05 Målinger'!$E$14)</f>
        <v/>
      </c>
      <c r="P12" s="208" t="str">
        <f>IF('05 Målinger'!AI22="","",('kjøring-støtteark'!F15-'kjøring-støtteark'!G15)*'02 Kostnader lønn, utstyr osv. '!$S$21/60*(-1)*'05 Målinger'!$E$14)</f>
        <v/>
      </c>
      <c r="Q12" s="209" t="str">
        <f>IF('05 Målinger'!AL22="","",('05 Målinger'!AL22-'05 Målinger'!J22)*'02 Kostnader lønn, utstyr osv. '!$S$37*'05 Målinger'!$E$14*(-1))</f>
        <v/>
      </c>
      <c r="R12" s="210" t="str">
        <f>IF('05 Målinger'!AK22="","",('05 Målinger'!AK22-'05 Målinger'!I22)*'02 Kostnader lønn, utstyr osv. '!$S$32*(-1)*'05 Målinger'!$E$14)</f>
        <v/>
      </c>
      <c r="S12" s="207" t="str">
        <f>IF('05 Målinger'!AT22="","",('05 Målinger'!AT22-'05 Målinger'!$G$19)*'02 Kostnader lønn, utstyr osv. '!$S$26*(-1))</f>
        <v/>
      </c>
      <c r="T12" s="207" t="str">
        <f>IF(AND('05 Målinger'!AT22="",'05 Målinger'!AX22=""),"",('05 Målinger'!AT22+'05 Målinger'!AX22-'05 Målinger'!H22)*'02 Kostnader lønn, utstyr osv. '!$S$21/60*(-1)*'05 Målinger'!$E$14)</f>
        <v/>
      </c>
      <c r="U12" s="208" t="str">
        <f>IF('05 Målinger'!AT22="","",('kjøring-støtteark'!F15-'kjøring-støtteark'!H15)*'02 Kostnader lønn, utstyr osv. '!$S$21/60*(-1)*'05 Målinger'!$E$14)</f>
        <v/>
      </c>
      <c r="V12" s="209" t="str">
        <f>IF('05 Målinger'!AW22="","",('05 Målinger'!AW22-'05 Målinger'!J22)*'02 Kostnader lønn, utstyr osv. '!$S$37*'05 Målinger'!$E$14*(-1))</f>
        <v/>
      </c>
      <c r="W12" s="210" t="str">
        <f>IF('05 Målinger'!AV22="","",('05 Målinger'!AV22-'05 Målinger'!I22)*'02 Kostnader lønn, utstyr osv. '!$S$32*(-1)*'05 Målinger'!$E$14)</f>
        <v/>
      </c>
      <c r="X12" s="30"/>
      <c r="Y12" s="30"/>
      <c r="Z12" s="31"/>
      <c r="AA12" s="33"/>
      <c r="AB12" s="32"/>
      <c r="AC12" s="30"/>
      <c r="AD12" s="30"/>
      <c r="AE12" s="31"/>
      <c r="AF12" s="33"/>
      <c r="AG12" s="32"/>
      <c r="AH12" s="30"/>
      <c r="AI12" s="30"/>
      <c r="AJ12" s="31"/>
      <c r="AK12" s="33"/>
      <c r="AL12" s="32"/>
      <c r="AM12" s="30"/>
      <c r="AN12" s="30"/>
      <c r="AO12" s="31"/>
      <c r="AP12" s="33"/>
      <c r="AQ12" s="32"/>
      <c r="AR12" s="30"/>
      <c r="AS12" s="30"/>
      <c r="AT12" s="31"/>
      <c r="AU12" s="33"/>
      <c r="AV12" s="32"/>
      <c r="AW12" s="30"/>
      <c r="AX12" s="30"/>
      <c r="AY12" s="31"/>
      <c r="AZ12" s="33"/>
      <c r="BA12" s="32"/>
      <c r="BB12" s="30"/>
      <c r="BC12" s="30"/>
      <c r="BD12" s="31"/>
      <c r="BE12" s="33"/>
      <c r="BF12" s="32"/>
      <c r="BG12" s="30"/>
      <c r="BH12" s="30"/>
      <c r="BI12" s="31"/>
      <c r="BJ12" s="33"/>
      <c r="BK12" s="32"/>
      <c r="BL12" s="30"/>
      <c r="BM12" s="30"/>
      <c r="BN12" s="31"/>
      <c r="BO12" s="33"/>
      <c r="BP12" s="32"/>
      <c r="BQ12" s="30"/>
      <c r="BR12" s="30"/>
      <c r="BS12" s="31"/>
      <c r="BT12" s="33"/>
      <c r="BU12" s="32"/>
      <c r="BV12" s="30"/>
      <c r="BW12" s="30"/>
      <c r="BX12" s="31"/>
      <c r="BY12" s="33"/>
      <c r="BZ12" s="32"/>
      <c r="CA12" s="30"/>
      <c r="CB12" s="30"/>
      <c r="CC12" s="31"/>
      <c r="CD12" s="33"/>
      <c r="CE12" s="32"/>
      <c r="CF12" s="30"/>
      <c r="CG12" s="30"/>
      <c r="CH12" s="31"/>
      <c r="CI12" s="33"/>
      <c r="CJ12" s="32"/>
      <c r="CK12" s="30"/>
      <c r="CL12" s="30"/>
      <c r="CM12" s="31"/>
      <c r="CN12" s="33"/>
      <c r="CO12" s="32"/>
      <c r="CP12" s="30"/>
      <c r="CQ12" s="30"/>
      <c r="CR12" s="31"/>
      <c r="CS12" s="33"/>
      <c r="CT12" s="32"/>
      <c r="CU12" s="30"/>
      <c r="CV12" s="30"/>
      <c r="CW12" s="31"/>
      <c r="CX12" s="33"/>
      <c r="CY12" s="32"/>
      <c r="CZ12" s="30"/>
      <c r="DA12" s="30"/>
      <c r="DB12" s="31"/>
      <c r="DC12" s="33"/>
      <c r="DD12" s="32"/>
      <c r="DE12" s="30"/>
      <c r="DF12" s="30"/>
      <c r="DG12" s="31"/>
      <c r="DH12" s="33"/>
      <c r="DI12" s="32"/>
      <c r="DJ12" s="30"/>
      <c r="DK12" s="30"/>
      <c r="DL12" s="31"/>
      <c r="DM12" s="33"/>
      <c r="DN12" s="32"/>
      <c r="DO12" s="30"/>
      <c r="DP12" s="30"/>
      <c r="DQ12" s="31"/>
      <c r="DR12" s="33"/>
      <c r="DS12" s="32"/>
      <c r="DT12" s="26">
        <f t="shared" si="1"/>
        <v>0</v>
      </c>
      <c r="DU12" s="254">
        <f t="shared" si="0"/>
        <v>0</v>
      </c>
    </row>
    <row r="13" spans="1:125">
      <c r="A13" s="204">
        <f>IF('04 Brukerregistrering'!C13="","",'04 Brukerregistrering'!C13)</f>
        <v>100005</v>
      </c>
      <c r="B13" s="205">
        <f>IF('04 Brukerregistrering'!G13="","",'04 Brukerregistrering'!G13)</f>
        <v>45551</v>
      </c>
      <c r="C13" s="206" t="str">
        <f>IF('04 Brukerregistrering'!I13="","",'04 Brukerregistrering'!I13)</f>
        <v>KOLS</v>
      </c>
      <c r="D13" s="207">
        <f>IF('05 Målinger'!M23="","",('05 Målinger'!M23-'05 Målinger'!$G$19)*'02 Kostnader lønn, utstyr osv. '!$S$26*(-1))</f>
        <v>0</v>
      </c>
      <c r="E13" s="207">
        <f>IF(AND('05 Målinger'!N23="",'05 Målinger'!Q23=""),"",('05 Målinger'!N23+'05 Målinger'!Q23-'05 Målinger'!H23)*'02 Kostnader lønn, utstyr osv. '!$S$21/60*(-1)*'05 Målinger'!$E$14)</f>
        <v>0</v>
      </c>
      <c r="F13" s="208">
        <f>IF('05 Målinger'!M23="","",('kjøring-støtteark'!E16-'kjøring-støtteark'!D16)*'02 Kostnader lønn, utstyr osv. '!$S$21/60*(-1)*'05 Målinger'!$E$14)</f>
        <v>0</v>
      </c>
      <c r="G13" s="209">
        <f>IF('05 Målinger'!P23="","",('05 Målinger'!P23-'05 Målinger'!J23)*'02 Kostnader lønn, utstyr osv. '!$S$37*'05 Målinger'!$E$14*(-1))</f>
        <v>0</v>
      </c>
      <c r="H13" s="210">
        <f>IF('05 Målinger'!O23="","",('05 Målinger'!O23-'05 Målinger'!I23)*'02 Kostnader lønn, utstyr osv. '!$S$32*(-1)*'05 Målinger'!$E$14)</f>
        <v>0</v>
      </c>
      <c r="I13" s="207" t="str">
        <f>IF('05 Målinger'!X23="","",('05 Målinger'!X23-'05 Målinger'!$G$19)*'02 Kostnader lønn, utstyr osv. '!$S$26*(-1))</f>
        <v/>
      </c>
      <c r="J13" s="207" t="str">
        <f>IF(AND('05 Målinger'!X23="",'05 Målinger'!AB23=""),"",('05 Målinger'!X23+'05 Målinger'!AB23-'05 Målinger'!H23)*'02 Kostnader lønn, utstyr osv. '!$S$21/60*(-1)*'05 Målinger'!$E$14)</f>
        <v/>
      </c>
      <c r="K13" s="208" t="str">
        <f>IF('05 Målinger'!X23="","",('kjøring-støtteark'!F16-'kjøring-støtteark'!D16)*'02 Kostnader lønn, utstyr osv. '!$S$21/60*(-1)*'05 Målinger'!$E$14)</f>
        <v/>
      </c>
      <c r="L13" s="209" t="str">
        <f>IF('05 Målinger'!AA23="","",('05 Målinger'!AA23-'05 Målinger'!J23)*'02 Kostnader lønn, utstyr osv. '!$S$37*'05 Målinger'!$E$14*(-1))</f>
        <v/>
      </c>
      <c r="M13" s="210" t="str">
        <f>IF('05 Målinger'!Z23="","",('05 Målinger'!Z23-'05 Målinger'!I23)*'02 Kostnader lønn, utstyr osv. '!$S$32*(-1)*'05 Målinger'!$E$14)</f>
        <v/>
      </c>
      <c r="N13" s="207" t="str">
        <f>IF('05 Målinger'!AI23="","",('05 Målinger'!AI23-'05 Målinger'!$G$19)*'02 Kostnader lønn, utstyr osv. '!$S$26*(-1))</f>
        <v/>
      </c>
      <c r="O13" s="207" t="str">
        <f>IF(AND('05 Målinger'!AI23="",'05 Målinger'!AM23=""),"",('05 Målinger'!AI23+'05 Målinger'!AM23-'05 Målinger'!H23)*'02 Kostnader lønn, utstyr osv. '!$S$21/60*(-1)*'05 Målinger'!$E$14)</f>
        <v/>
      </c>
      <c r="P13" s="208" t="str">
        <f>IF('05 Målinger'!AI23="","",('kjøring-støtteark'!F16-'kjøring-støtteark'!G16)*'02 Kostnader lønn, utstyr osv. '!$S$21/60*(-1)*'05 Målinger'!$E$14)</f>
        <v/>
      </c>
      <c r="Q13" s="209" t="str">
        <f>IF('05 Målinger'!AL23="","",('05 Målinger'!AL23-'05 Målinger'!J23)*'02 Kostnader lønn, utstyr osv. '!$S$37*'05 Målinger'!$E$14*(-1))</f>
        <v/>
      </c>
      <c r="R13" s="210" t="str">
        <f>IF('05 Målinger'!AK23="","",('05 Målinger'!AK23-'05 Målinger'!I23)*'02 Kostnader lønn, utstyr osv. '!$S$32*(-1)*'05 Målinger'!$E$14)</f>
        <v/>
      </c>
      <c r="S13" s="207" t="str">
        <f>IF('05 Målinger'!AT23="","",('05 Målinger'!AT23-'05 Målinger'!$G$19)*'02 Kostnader lønn, utstyr osv. '!$S$26*(-1))</f>
        <v/>
      </c>
      <c r="T13" s="207" t="str">
        <f>IF(AND('05 Målinger'!AT23="",'05 Målinger'!AX23=""),"",('05 Målinger'!AT23+'05 Målinger'!AX23-'05 Målinger'!H23)*'02 Kostnader lønn, utstyr osv. '!$S$21/60*(-1)*'05 Målinger'!$E$14)</f>
        <v/>
      </c>
      <c r="U13" s="208" t="str">
        <f>IF('05 Målinger'!AT23="","",('kjøring-støtteark'!F16-'kjøring-støtteark'!H16)*'02 Kostnader lønn, utstyr osv. '!$S$21/60*(-1)*'05 Målinger'!$E$14)</f>
        <v/>
      </c>
      <c r="V13" s="209" t="str">
        <f>IF('05 Målinger'!AW23="","",('05 Målinger'!AW23-'05 Målinger'!J23)*'02 Kostnader lønn, utstyr osv. '!$S$37*'05 Målinger'!$E$14*(-1))</f>
        <v/>
      </c>
      <c r="W13" s="210" t="str">
        <f>IF('05 Målinger'!AV23="","",('05 Målinger'!AV23-'05 Målinger'!I23)*'02 Kostnader lønn, utstyr osv. '!$S$32*(-1)*'05 Målinger'!$E$14)</f>
        <v/>
      </c>
      <c r="X13" s="30"/>
      <c r="Y13" s="30"/>
      <c r="Z13" s="31"/>
      <c r="AA13" s="33"/>
      <c r="AB13" s="32"/>
      <c r="AC13" s="30"/>
      <c r="AD13" s="30"/>
      <c r="AE13" s="31"/>
      <c r="AF13" s="33"/>
      <c r="AG13" s="32"/>
      <c r="AH13" s="30"/>
      <c r="AI13" s="30"/>
      <c r="AJ13" s="31"/>
      <c r="AK13" s="33"/>
      <c r="AL13" s="32"/>
      <c r="AM13" s="30"/>
      <c r="AN13" s="30"/>
      <c r="AO13" s="31"/>
      <c r="AP13" s="33"/>
      <c r="AQ13" s="32"/>
      <c r="AR13" s="30"/>
      <c r="AS13" s="30"/>
      <c r="AT13" s="31"/>
      <c r="AU13" s="33"/>
      <c r="AV13" s="32"/>
      <c r="AW13" s="30"/>
      <c r="AX13" s="30"/>
      <c r="AY13" s="31"/>
      <c r="AZ13" s="33"/>
      <c r="BA13" s="32"/>
      <c r="BB13" s="30"/>
      <c r="BC13" s="30"/>
      <c r="BD13" s="31"/>
      <c r="BE13" s="33"/>
      <c r="BF13" s="32"/>
      <c r="BG13" s="30"/>
      <c r="BH13" s="30"/>
      <c r="BI13" s="31"/>
      <c r="BJ13" s="33"/>
      <c r="BK13" s="32"/>
      <c r="BL13" s="30"/>
      <c r="BM13" s="30"/>
      <c r="BN13" s="31"/>
      <c r="BO13" s="33"/>
      <c r="BP13" s="32"/>
      <c r="BQ13" s="30"/>
      <c r="BR13" s="30"/>
      <c r="BS13" s="31"/>
      <c r="BT13" s="33"/>
      <c r="BU13" s="32"/>
      <c r="BV13" s="30"/>
      <c r="BW13" s="30"/>
      <c r="BX13" s="31"/>
      <c r="BY13" s="33"/>
      <c r="BZ13" s="32"/>
      <c r="CA13" s="30"/>
      <c r="CB13" s="30"/>
      <c r="CC13" s="31"/>
      <c r="CD13" s="33"/>
      <c r="CE13" s="32"/>
      <c r="CF13" s="30"/>
      <c r="CG13" s="30"/>
      <c r="CH13" s="31"/>
      <c r="CI13" s="33"/>
      <c r="CJ13" s="32"/>
      <c r="CK13" s="30"/>
      <c r="CL13" s="30"/>
      <c r="CM13" s="31"/>
      <c r="CN13" s="33"/>
      <c r="CO13" s="32"/>
      <c r="CP13" s="30"/>
      <c r="CQ13" s="30"/>
      <c r="CR13" s="31"/>
      <c r="CS13" s="33"/>
      <c r="CT13" s="32"/>
      <c r="CU13" s="30"/>
      <c r="CV13" s="30"/>
      <c r="CW13" s="31"/>
      <c r="CX13" s="33"/>
      <c r="CY13" s="32"/>
      <c r="CZ13" s="30"/>
      <c r="DA13" s="30"/>
      <c r="DB13" s="31"/>
      <c r="DC13" s="33"/>
      <c r="DD13" s="32"/>
      <c r="DE13" s="30"/>
      <c r="DF13" s="30"/>
      <c r="DG13" s="31"/>
      <c r="DH13" s="33"/>
      <c r="DI13" s="32"/>
      <c r="DJ13" s="30"/>
      <c r="DK13" s="30"/>
      <c r="DL13" s="31"/>
      <c r="DM13" s="33"/>
      <c r="DN13" s="32"/>
      <c r="DO13" s="30"/>
      <c r="DP13" s="30"/>
      <c r="DQ13" s="31"/>
      <c r="DR13" s="33"/>
      <c r="DS13" s="32"/>
      <c r="DT13" s="26">
        <f t="shared" si="1"/>
        <v>0</v>
      </c>
      <c r="DU13" s="254">
        <f t="shared" si="0"/>
        <v>0</v>
      </c>
    </row>
    <row r="14" spans="1:125">
      <c r="A14" s="204">
        <f>IF('04 Brukerregistrering'!C14="","",'04 Brukerregistrering'!C14)</f>
        <v>100006</v>
      </c>
      <c r="B14" s="205">
        <f>IF('04 Brukerregistrering'!G14="","",'04 Brukerregistrering'!G14)</f>
        <v>45544</v>
      </c>
      <c r="C14" s="206" t="str">
        <f>IF('04 Brukerregistrering'!I14="","",'04 Brukerregistrering'!I14)</f>
        <v>KOLS</v>
      </c>
      <c r="D14" s="207">
        <f>IF('05 Målinger'!M24="","",('05 Målinger'!M24-'05 Målinger'!$G$19)*'02 Kostnader lønn, utstyr osv. '!$S$26*(-1))</f>
        <v>0</v>
      </c>
      <c r="E14" s="207">
        <f>IF(AND('05 Målinger'!N24="",'05 Målinger'!Q24=""),"",('05 Målinger'!N24+'05 Målinger'!Q24-'05 Målinger'!H24)*'02 Kostnader lønn, utstyr osv. '!$S$21/60*(-1)*'05 Målinger'!$E$14)</f>
        <v>0</v>
      </c>
      <c r="F14" s="208">
        <f>IF('05 Målinger'!M24="","",('kjøring-støtteark'!E17-'kjøring-støtteark'!D17)*'02 Kostnader lønn, utstyr osv. '!$S$21/60*(-1)*'05 Målinger'!$E$14)</f>
        <v>975</v>
      </c>
      <c r="G14" s="209">
        <f>IF('05 Målinger'!P24="","",('05 Målinger'!P24-'05 Målinger'!J24)*'02 Kostnader lønn, utstyr osv. '!$S$37*'05 Målinger'!$E$14*(-1))</f>
        <v>72000</v>
      </c>
      <c r="H14" s="210">
        <f>IF('05 Målinger'!O24="","",('05 Målinger'!O24-'05 Målinger'!I24)*'02 Kostnader lønn, utstyr osv. '!$S$32*(-1)*'05 Målinger'!$E$14)</f>
        <v>0</v>
      </c>
      <c r="I14" s="207" t="str">
        <f>IF('05 Målinger'!X24="","",('05 Målinger'!X24-'05 Målinger'!$G$19)*'02 Kostnader lønn, utstyr osv. '!$S$26*(-1))</f>
        <v/>
      </c>
      <c r="J14" s="207" t="str">
        <f>IF(AND('05 Målinger'!X24="",'05 Målinger'!AB24=""),"",('05 Målinger'!X24+'05 Målinger'!AB24-'05 Målinger'!H24)*'02 Kostnader lønn, utstyr osv. '!$S$21/60*(-1)*'05 Målinger'!$E$14)</f>
        <v/>
      </c>
      <c r="K14" s="208" t="str">
        <f>IF('05 Målinger'!X24="","",('kjøring-støtteark'!F17-'kjøring-støtteark'!D17)*'02 Kostnader lønn, utstyr osv. '!$S$21/60*(-1)*'05 Målinger'!$E$14)</f>
        <v/>
      </c>
      <c r="L14" s="209" t="str">
        <f>IF('05 Målinger'!AA24="","",('05 Målinger'!AA24-'05 Målinger'!J24)*'02 Kostnader lønn, utstyr osv. '!$S$37*'05 Målinger'!$E$14*(-1))</f>
        <v/>
      </c>
      <c r="M14" s="210" t="str">
        <f>IF('05 Målinger'!Z24="","",('05 Målinger'!Z24-'05 Målinger'!I24)*'02 Kostnader lønn, utstyr osv. '!$S$32*(-1)*'05 Målinger'!$E$14)</f>
        <v/>
      </c>
      <c r="N14" s="207" t="str">
        <f>IF('05 Målinger'!AI24="","",('05 Målinger'!AI24-'05 Målinger'!$G$19)*'02 Kostnader lønn, utstyr osv. '!$S$26*(-1))</f>
        <v/>
      </c>
      <c r="O14" s="207" t="str">
        <f>IF(AND('05 Målinger'!AI24="",'05 Målinger'!AM24=""),"",('05 Målinger'!AI24+'05 Målinger'!AM24-'05 Målinger'!H24)*'02 Kostnader lønn, utstyr osv. '!$S$21/60*(-1)*'05 Målinger'!$E$14)</f>
        <v/>
      </c>
      <c r="P14" s="208" t="str">
        <f>IF('05 Målinger'!AI24="","",('kjøring-støtteark'!F17-'kjøring-støtteark'!G17)*'02 Kostnader lønn, utstyr osv. '!$S$21/60*(-1)*'05 Målinger'!$E$14)</f>
        <v/>
      </c>
      <c r="Q14" s="209" t="str">
        <f>IF('05 Målinger'!AL24="","",('05 Målinger'!AL24-'05 Målinger'!J24)*'02 Kostnader lønn, utstyr osv. '!$S$37*'05 Målinger'!$E$14*(-1))</f>
        <v/>
      </c>
      <c r="R14" s="210" t="str">
        <f>IF('05 Målinger'!AK24="","",('05 Målinger'!AK24-'05 Målinger'!I24)*'02 Kostnader lønn, utstyr osv. '!$S$32*(-1)*'05 Målinger'!$E$14)</f>
        <v/>
      </c>
      <c r="S14" s="207" t="str">
        <f>IF('05 Målinger'!AT24="","",('05 Målinger'!AT24-'05 Målinger'!$G$19)*'02 Kostnader lønn, utstyr osv. '!$S$26*(-1))</f>
        <v/>
      </c>
      <c r="T14" s="207" t="str">
        <f>IF(AND('05 Målinger'!AT24="",'05 Målinger'!AX24=""),"",('05 Målinger'!AT24+'05 Målinger'!AX24-'05 Målinger'!H24)*'02 Kostnader lønn, utstyr osv. '!$S$21/60*(-1)*'05 Målinger'!$E$14)</f>
        <v/>
      </c>
      <c r="U14" s="208" t="str">
        <f>IF('05 Målinger'!AT24="","",('kjøring-støtteark'!F17-'kjøring-støtteark'!H17)*'02 Kostnader lønn, utstyr osv. '!$S$21/60*(-1)*'05 Målinger'!$E$14)</f>
        <v/>
      </c>
      <c r="V14" s="209" t="str">
        <f>IF('05 Målinger'!AW24="","",('05 Målinger'!AW24-'05 Målinger'!J24)*'02 Kostnader lønn, utstyr osv. '!$S$37*'05 Målinger'!$E$14*(-1))</f>
        <v/>
      </c>
      <c r="W14" s="210" t="str">
        <f>IF('05 Målinger'!AV24="","",('05 Målinger'!AV24-'05 Målinger'!I24)*'02 Kostnader lønn, utstyr osv. '!$S$32*(-1)*'05 Målinger'!$E$14)</f>
        <v/>
      </c>
      <c r="X14" s="30"/>
      <c r="Y14" s="30"/>
      <c r="Z14" s="31"/>
      <c r="AA14" s="33"/>
      <c r="AB14" s="32"/>
      <c r="AC14" s="30"/>
      <c r="AD14" s="30"/>
      <c r="AE14" s="31"/>
      <c r="AF14" s="33"/>
      <c r="AG14" s="32"/>
      <c r="AH14" s="30"/>
      <c r="AI14" s="30"/>
      <c r="AJ14" s="31"/>
      <c r="AK14" s="33"/>
      <c r="AL14" s="32"/>
      <c r="AM14" s="30"/>
      <c r="AN14" s="30"/>
      <c r="AO14" s="31"/>
      <c r="AP14" s="33"/>
      <c r="AQ14" s="32"/>
      <c r="AR14" s="30"/>
      <c r="AS14" s="30"/>
      <c r="AT14" s="31"/>
      <c r="AU14" s="33"/>
      <c r="AV14" s="32"/>
      <c r="AW14" s="30"/>
      <c r="AX14" s="30"/>
      <c r="AY14" s="31"/>
      <c r="AZ14" s="33"/>
      <c r="BA14" s="32"/>
      <c r="BB14" s="30"/>
      <c r="BC14" s="30"/>
      <c r="BD14" s="31"/>
      <c r="BE14" s="33"/>
      <c r="BF14" s="32"/>
      <c r="BG14" s="30"/>
      <c r="BH14" s="30"/>
      <c r="BI14" s="31"/>
      <c r="BJ14" s="33"/>
      <c r="BK14" s="32"/>
      <c r="BL14" s="30"/>
      <c r="BM14" s="30"/>
      <c r="BN14" s="31"/>
      <c r="BO14" s="33"/>
      <c r="BP14" s="32"/>
      <c r="BQ14" s="30"/>
      <c r="BR14" s="30"/>
      <c r="BS14" s="31"/>
      <c r="BT14" s="33"/>
      <c r="BU14" s="32"/>
      <c r="BV14" s="30"/>
      <c r="BW14" s="30"/>
      <c r="BX14" s="31"/>
      <c r="BY14" s="33"/>
      <c r="BZ14" s="32"/>
      <c r="CA14" s="30"/>
      <c r="CB14" s="30"/>
      <c r="CC14" s="31"/>
      <c r="CD14" s="33"/>
      <c r="CE14" s="32"/>
      <c r="CF14" s="30"/>
      <c r="CG14" s="30"/>
      <c r="CH14" s="31"/>
      <c r="CI14" s="33"/>
      <c r="CJ14" s="32"/>
      <c r="CK14" s="30"/>
      <c r="CL14" s="30"/>
      <c r="CM14" s="31"/>
      <c r="CN14" s="33"/>
      <c r="CO14" s="32"/>
      <c r="CP14" s="30"/>
      <c r="CQ14" s="30"/>
      <c r="CR14" s="31"/>
      <c r="CS14" s="33"/>
      <c r="CT14" s="32"/>
      <c r="CU14" s="30"/>
      <c r="CV14" s="30"/>
      <c r="CW14" s="31"/>
      <c r="CX14" s="33"/>
      <c r="CY14" s="32"/>
      <c r="CZ14" s="30"/>
      <c r="DA14" s="30"/>
      <c r="DB14" s="31"/>
      <c r="DC14" s="33"/>
      <c r="DD14" s="32"/>
      <c r="DE14" s="30"/>
      <c r="DF14" s="30"/>
      <c r="DG14" s="31"/>
      <c r="DH14" s="33"/>
      <c r="DI14" s="32"/>
      <c r="DJ14" s="30"/>
      <c r="DK14" s="30"/>
      <c r="DL14" s="31"/>
      <c r="DM14" s="33"/>
      <c r="DN14" s="32"/>
      <c r="DO14" s="30"/>
      <c r="DP14" s="30"/>
      <c r="DQ14" s="31"/>
      <c r="DR14" s="33"/>
      <c r="DS14" s="32"/>
      <c r="DT14" s="26">
        <f t="shared" si="1"/>
        <v>72975</v>
      </c>
      <c r="DU14" s="254">
        <f t="shared" si="0"/>
        <v>72975</v>
      </c>
    </row>
    <row r="15" spans="1:125">
      <c r="A15" s="204">
        <f>IF('04 Brukerregistrering'!C15="","",'04 Brukerregistrering'!C15)</f>
        <v>100007</v>
      </c>
      <c r="B15" s="205">
        <f>IF('04 Brukerregistrering'!G15="","",'04 Brukerregistrering'!G15)</f>
        <v>45164</v>
      </c>
      <c r="C15" s="206" t="str">
        <f>IF('04 Brukerregistrering'!I15="","",'04 Brukerregistrering'!I15)</f>
        <v>KOLS</v>
      </c>
      <c r="D15" s="207">
        <f>IF('05 Målinger'!M25="","",('05 Målinger'!M25-'05 Målinger'!$G$19)*'02 Kostnader lønn, utstyr osv. '!$S$26*(-1))</f>
        <v>0</v>
      </c>
      <c r="E15" s="207">
        <f>IF(AND('05 Målinger'!N25="",'05 Målinger'!Q25=""),"",('05 Målinger'!N25+'05 Målinger'!Q25-'05 Målinger'!H25)*'02 Kostnader lønn, utstyr osv. '!$S$21/60*(-1)*'05 Målinger'!$E$14)</f>
        <v>0</v>
      </c>
      <c r="F15" s="208">
        <f>IF('05 Målinger'!M25="","",('kjøring-støtteark'!E18-'kjøring-støtteark'!D18)*'02 Kostnader lønn, utstyr osv. '!$S$21/60*(-1)*'05 Målinger'!$E$14)</f>
        <v>1950</v>
      </c>
      <c r="G15" s="209">
        <f>IF('05 Målinger'!P25="","",('05 Målinger'!P25-'05 Målinger'!J25)*'02 Kostnader lønn, utstyr osv. '!$S$37*'05 Målinger'!$E$14*(-1))</f>
        <v>24000</v>
      </c>
      <c r="H15" s="210">
        <f>IF('05 Målinger'!O25="","",('05 Målinger'!O25-'05 Målinger'!I25)*'02 Kostnader lønn, utstyr osv. '!$S$32*(-1)*'05 Målinger'!$E$14)</f>
        <v>27000</v>
      </c>
      <c r="I15" s="207" t="str">
        <f>IF('05 Målinger'!X25="","",('05 Målinger'!X25-'05 Målinger'!$G$19)*'02 Kostnader lønn, utstyr osv. '!$S$26*(-1))</f>
        <v/>
      </c>
      <c r="J15" s="207" t="str">
        <f>IF(AND('05 Målinger'!X25="",'05 Målinger'!AB25=""),"",('05 Målinger'!X25+'05 Målinger'!AB25-'05 Målinger'!H25)*'02 Kostnader lønn, utstyr osv. '!$S$21/60*(-1)*'05 Målinger'!$E$14)</f>
        <v/>
      </c>
      <c r="K15" s="208" t="str">
        <f>IF('05 Målinger'!X25="","",('kjøring-støtteark'!F18-'kjøring-støtteark'!D18)*'02 Kostnader lønn, utstyr osv. '!$S$21/60*(-1)*'05 Målinger'!$E$14)</f>
        <v/>
      </c>
      <c r="L15" s="209" t="str">
        <f>IF('05 Målinger'!AA25="","",('05 Målinger'!AA25-'05 Målinger'!J25)*'02 Kostnader lønn, utstyr osv. '!$S$37*'05 Målinger'!$E$14*(-1))</f>
        <v/>
      </c>
      <c r="M15" s="210" t="str">
        <f>IF('05 Målinger'!Z25="","",('05 Målinger'!Z25-'05 Målinger'!I25)*'02 Kostnader lønn, utstyr osv. '!$S$32*(-1)*'05 Målinger'!$E$14)</f>
        <v/>
      </c>
      <c r="N15" s="207" t="str">
        <f>IF('05 Målinger'!AI25="","",('05 Målinger'!AI25-'05 Målinger'!$G$19)*'02 Kostnader lønn, utstyr osv. '!$S$26*(-1))</f>
        <v/>
      </c>
      <c r="O15" s="207" t="str">
        <f>IF(AND('05 Målinger'!AI25="",'05 Målinger'!AM25=""),"",('05 Målinger'!AI25+'05 Målinger'!AM25-'05 Målinger'!H25)*'02 Kostnader lønn, utstyr osv. '!$S$21/60*(-1)*'05 Målinger'!$E$14)</f>
        <v/>
      </c>
      <c r="P15" s="208" t="str">
        <f>IF('05 Målinger'!AI25="","",('kjøring-støtteark'!F18-'kjøring-støtteark'!G18)*'02 Kostnader lønn, utstyr osv. '!$S$21/60*(-1)*'05 Målinger'!$E$14)</f>
        <v/>
      </c>
      <c r="Q15" s="209" t="str">
        <f>IF('05 Målinger'!AL25="","",('05 Målinger'!AL25-'05 Målinger'!J25)*'02 Kostnader lønn, utstyr osv. '!$S$37*'05 Målinger'!$E$14*(-1))</f>
        <v/>
      </c>
      <c r="R15" s="210" t="str">
        <f>IF('05 Målinger'!AK25="","",('05 Målinger'!AK25-'05 Målinger'!I25)*'02 Kostnader lønn, utstyr osv. '!$S$32*(-1)*'05 Målinger'!$E$14)</f>
        <v/>
      </c>
      <c r="S15" s="207" t="str">
        <f>IF('05 Målinger'!AT25="","",('05 Målinger'!AT25-'05 Målinger'!$G$19)*'02 Kostnader lønn, utstyr osv. '!$S$26*(-1))</f>
        <v/>
      </c>
      <c r="T15" s="207" t="str">
        <f>IF(AND('05 Målinger'!AT25="",'05 Målinger'!AX25=""),"",('05 Målinger'!AT25+'05 Målinger'!AX25-'05 Målinger'!H25)*'02 Kostnader lønn, utstyr osv. '!$S$21/60*(-1)*'05 Målinger'!$E$14)</f>
        <v/>
      </c>
      <c r="U15" s="208" t="str">
        <f>IF('05 Målinger'!AT25="","",('kjøring-støtteark'!F18-'kjøring-støtteark'!H18)*'02 Kostnader lønn, utstyr osv. '!$S$21/60*(-1)*'05 Målinger'!$E$14)</f>
        <v/>
      </c>
      <c r="V15" s="209" t="str">
        <f>IF('05 Målinger'!AW25="","",('05 Målinger'!AW25-'05 Målinger'!J25)*'02 Kostnader lønn, utstyr osv. '!$S$37*'05 Målinger'!$E$14*(-1))</f>
        <v/>
      </c>
      <c r="W15" s="210" t="str">
        <f>IF('05 Målinger'!AV25="","",('05 Målinger'!AV25-'05 Målinger'!I25)*'02 Kostnader lønn, utstyr osv. '!$S$32*(-1)*'05 Målinger'!$E$14)</f>
        <v/>
      </c>
      <c r="X15" s="30"/>
      <c r="Y15" s="30"/>
      <c r="Z15" s="31"/>
      <c r="AA15" s="33"/>
      <c r="AB15" s="32"/>
      <c r="AC15" s="30"/>
      <c r="AD15" s="30"/>
      <c r="AE15" s="31"/>
      <c r="AF15" s="33"/>
      <c r="AG15" s="32"/>
      <c r="AH15" s="30"/>
      <c r="AI15" s="30"/>
      <c r="AJ15" s="31"/>
      <c r="AK15" s="33"/>
      <c r="AL15" s="32"/>
      <c r="AM15" s="30"/>
      <c r="AN15" s="30"/>
      <c r="AO15" s="31"/>
      <c r="AP15" s="33"/>
      <c r="AQ15" s="32"/>
      <c r="AR15" s="30"/>
      <c r="AS15" s="30"/>
      <c r="AT15" s="31"/>
      <c r="AU15" s="33"/>
      <c r="AV15" s="32"/>
      <c r="AW15" s="30"/>
      <c r="AX15" s="30"/>
      <c r="AY15" s="31"/>
      <c r="AZ15" s="33"/>
      <c r="BA15" s="32"/>
      <c r="BB15" s="30"/>
      <c r="BC15" s="30"/>
      <c r="BD15" s="31"/>
      <c r="BE15" s="33"/>
      <c r="BF15" s="32"/>
      <c r="BG15" s="30"/>
      <c r="BH15" s="30"/>
      <c r="BI15" s="31"/>
      <c r="BJ15" s="33"/>
      <c r="BK15" s="32"/>
      <c r="BL15" s="30"/>
      <c r="BM15" s="30"/>
      <c r="BN15" s="31"/>
      <c r="BO15" s="33"/>
      <c r="BP15" s="32"/>
      <c r="BQ15" s="30"/>
      <c r="BR15" s="30"/>
      <c r="BS15" s="31"/>
      <c r="BT15" s="33"/>
      <c r="BU15" s="32"/>
      <c r="BV15" s="30"/>
      <c r="BW15" s="30"/>
      <c r="BX15" s="31"/>
      <c r="BY15" s="33"/>
      <c r="BZ15" s="32"/>
      <c r="CA15" s="30"/>
      <c r="CB15" s="30"/>
      <c r="CC15" s="31"/>
      <c r="CD15" s="33"/>
      <c r="CE15" s="32"/>
      <c r="CF15" s="30"/>
      <c r="CG15" s="30"/>
      <c r="CH15" s="31"/>
      <c r="CI15" s="33"/>
      <c r="CJ15" s="32"/>
      <c r="CK15" s="30"/>
      <c r="CL15" s="30"/>
      <c r="CM15" s="31"/>
      <c r="CN15" s="33"/>
      <c r="CO15" s="32"/>
      <c r="CP15" s="30"/>
      <c r="CQ15" s="30"/>
      <c r="CR15" s="31"/>
      <c r="CS15" s="33"/>
      <c r="CT15" s="32"/>
      <c r="CU15" s="30"/>
      <c r="CV15" s="30"/>
      <c r="CW15" s="31"/>
      <c r="CX15" s="33"/>
      <c r="CY15" s="32"/>
      <c r="CZ15" s="30"/>
      <c r="DA15" s="30"/>
      <c r="DB15" s="31"/>
      <c r="DC15" s="33"/>
      <c r="DD15" s="32"/>
      <c r="DE15" s="30"/>
      <c r="DF15" s="30"/>
      <c r="DG15" s="31"/>
      <c r="DH15" s="33"/>
      <c r="DI15" s="32"/>
      <c r="DJ15" s="30"/>
      <c r="DK15" s="30"/>
      <c r="DL15" s="31"/>
      <c r="DM15" s="33"/>
      <c r="DN15" s="32"/>
      <c r="DO15" s="30"/>
      <c r="DP15" s="30"/>
      <c r="DQ15" s="31"/>
      <c r="DR15" s="33"/>
      <c r="DS15" s="32"/>
      <c r="DT15" s="26">
        <f t="shared" si="1"/>
        <v>52950</v>
      </c>
      <c r="DU15" s="254">
        <f t="shared" si="0"/>
        <v>52950</v>
      </c>
    </row>
    <row r="16" spans="1:125">
      <c r="A16" s="204">
        <f>IF('04 Brukerregistrering'!C16="","",'04 Brukerregistrering'!C16)</f>
        <v>100008</v>
      </c>
      <c r="B16" s="205">
        <f>IF('04 Brukerregistrering'!G16="","",'04 Brukerregistrering'!G16)</f>
        <v>44513</v>
      </c>
      <c r="C16" s="206" t="str">
        <f>IF('04 Brukerregistrering'!I16="","",'04 Brukerregistrering'!I16)</f>
        <v>KOLS</v>
      </c>
      <c r="D16" s="207">
        <f>IF('05 Målinger'!M26="","",('05 Målinger'!M26-'05 Målinger'!$G$19)*'02 Kostnader lønn, utstyr osv. '!$S$26*(-1))</f>
        <v>0</v>
      </c>
      <c r="E16" s="207">
        <f>IF(AND('05 Målinger'!N26="",'05 Målinger'!Q26=""),"",('05 Målinger'!N26+'05 Målinger'!Q26-'05 Målinger'!H26)*'02 Kostnader lønn, utstyr osv. '!$S$21/60*(-1)*'05 Målinger'!$E$14)</f>
        <v>4225</v>
      </c>
      <c r="F16" s="208">
        <f>IF('05 Målinger'!M26="","",('kjøring-støtteark'!E19-'kjøring-støtteark'!D19)*'02 Kostnader lønn, utstyr osv. '!$S$21/60*(-1)*'05 Målinger'!$E$14)</f>
        <v>2275</v>
      </c>
      <c r="G16" s="209" t="str">
        <f>IF('05 Målinger'!P26="","",('05 Målinger'!P26-'05 Målinger'!J26)*'02 Kostnader lønn, utstyr osv. '!$S$37*'05 Målinger'!$E$14*(-1))</f>
        <v/>
      </c>
      <c r="H16" s="210">
        <f>IF('05 Målinger'!O26="","",('05 Målinger'!O26-'05 Målinger'!I26)*'02 Kostnader lønn, utstyr osv. '!$S$32*(-1)*'05 Målinger'!$E$14)</f>
        <v>54000</v>
      </c>
      <c r="I16" s="207" t="str">
        <f>IF('05 Målinger'!X26="","",('05 Målinger'!X26-'05 Målinger'!$G$19)*'02 Kostnader lønn, utstyr osv. '!$S$26*(-1))</f>
        <v/>
      </c>
      <c r="J16" s="207" t="str">
        <f>IF(AND('05 Målinger'!X26="",'05 Målinger'!AB26=""),"",('05 Målinger'!X26+'05 Målinger'!AB26-'05 Målinger'!H26)*'02 Kostnader lønn, utstyr osv. '!$S$21/60*(-1)*'05 Målinger'!$E$14)</f>
        <v/>
      </c>
      <c r="K16" s="208" t="str">
        <f>IF('05 Målinger'!X26="","",('kjøring-støtteark'!F19-'kjøring-støtteark'!D19)*'02 Kostnader lønn, utstyr osv. '!$S$21/60*(-1)*'05 Målinger'!$E$14)</f>
        <v/>
      </c>
      <c r="L16" s="209" t="str">
        <f>IF('05 Målinger'!AA26="","",('05 Målinger'!AA26-'05 Målinger'!J26)*'02 Kostnader lønn, utstyr osv. '!$S$37*'05 Målinger'!$E$14*(-1))</f>
        <v/>
      </c>
      <c r="M16" s="210" t="str">
        <f>IF('05 Målinger'!Z26="","",('05 Målinger'!Z26-'05 Målinger'!I26)*'02 Kostnader lønn, utstyr osv. '!$S$32*(-1)*'05 Målinger'!$E$14)</f>
        <v/>
      </c>
      <c r="N16" s="207" t="str">
        <f>IF('05 Målinger'!AI26="","",('05 Målinger'!AI26-'05 Målinger'!$G$19)*'02 Kostnader lønn, utstyr osv. '!$S$26*(-1))</f>
        <v/>
      </c>
      <c r="O16" s="207" t="str">
        <f>IF(AND('05 Målinger'!AI26="",'05 Målinger'!AM26=""),"",('05 Målinger'!AI26+'05 Målinger'!AM26-'05 Målinger'!H26)*'02 Kostnader lønn, utstyr osv. '!$S$21/60*(-1)*'05 Målinger'!$E$14)</f>
        <v/>
      </c>
      <c r="P16" s="208" t="str">
        <f>IF('05 Målinger'!AI26="","",('kjøring-støtteark'!F19-'kjøring-støtteark'!G19)*'02 Kostnader lønn, utstyr osv. '!$S$21/60*(-1)*'05 Målinger'!$E$14)</f>
        <v/>
      </c>
      <c r="Q16" s="209" t="str">
        <f>IF('05 Målinger'!AL26="","",('05 Målinger'!AL26-'05 Målinger'!J26)*'02 Kostnader lønn, utstyr osv. '!$S$37*'05 Målinger'!$E$14*(-1))</f>
        <v/>
      </c>
      <c r="R16" s="210" t="str">
        <f>IF('05 Målinger'!AK26="","",('05 Målinger'!AK26-'05 Målinger'!I26)*'02 Kostnader lønn, utstyr osv. '!$S$32*(-1)*'05 Målinger'!$E$14)</f>
        <v/>
      </c>
      <c r="S16" s="207" t="str">
        <f>IF('05 Målinger'!AT26="","",('05 Målinger'!AT26-'05 Målinger'!$G$19)*'02 Kostnader lønn, utstyr osv. '!$S$26*(-1))</f>
        <v/>
      </c>
      <c r="T16" s="207" t="str">
        <f>IF(AND('05 Målinger'!AT26="",'05 Målinger'!AX26=""),"",('05 Målinger'!AT26+'05 Målinger'!AX26-'05 Målinger'!H26)*'02 Kostnader lønn, utstyr osv. '!$S$21/60*(-1)*'05 Målinger'!$E$14)</f>
        <v/>
      </c>
      <c r="U16" s="208" t="str">
        <f>IF('05 Målinger'!AT26="","",('kjøring-støtteark'!F19-'kjøring-støtteark'!H19)*'02 Kostnader lønn, utstyr osv. '!$S$21/60*(-1)*'05 Målinger'!$E$14)</f>
        <v/>
      </c>
      <c r="V16" s="209" t="str">
        <f>IF('05 Målinger'!AW26="","",('05 Målinger'!AW26-'05 Målinger'!J26)*'02 Kostnader lønn, utstyr osv. '!$S$37*'05 Målinger'!$E$14*(-1))</f>
        <v/>
      </c>
      <c r="W16" s="210" t="str">
        <f>IF('05 Målinger'!AV26="","",('05 Målinger'!AV26-'05 Målinger'!I26)*'02 Kostnader lønn, utstyr osv. '!$S$32*(-1)*'05 Målinger'!$E$14)</f>
        <v/>
      </c>
      <c r="X16" s="30"/>
      <c r="Y16" s="30"/>
      <c r="Z16" s="31"/>
      <c r="AA16" s="33"/>
      <c r="AB16" s="32"/>
      <c r="AC16" s="30"/>
      <c r="AD16" s="30"/>
      <c r="AE16" s="31"/>
      <c r="AF16" s="33"/>
      <c r="AG16" s="32"/>
      <c r="AH16" s="30"/>
      <c r="AI16" s="30"/>
      <c r="AJ16" s="31"/>
      <c r="AK16" s="33"/>
      <c r="AL16" s="32"/>
      <c r="AM16" s="30"/>
      <c r="AN16" s="30"/>
      <c r="AO16" s="31"/>
      <c r="AP16" s="33"/>
      <c r="AQ16" s="32"/>
      <c r="AR16" s="30"/>
      <c r="AS16" s="30"/>
      <c r="AT16" s="31"/>
      <c r="AU16" s="33"/>
      <c r="AV16" s="32"/>
      <c r="AW16" s="30"/>
      <c r="AX16" s="30"/>
      <c r="AY16" s="31"/>
      <c r="AZ16" s="33"/>
      <c r="BA16" s="32"/>
      <c r="BB16" s="30"/>
      <c r="BC16" s="30"/>
      <c r="BD16" s="31"/>
      <c r="BE16" s="33"/>
      <c r="BF16" s="32"/>
      <c r="BG16" s="30"/>
      <c r="BH16" s="30"/>
      <c r="BI16" s="31"/>
      <c r="BJ16" s="33"/>
      <c r="BK16" s="32"/>
      <c r="BL16" s="30"/>
      <c r="BM16" s="30"/>
      <c r="BN16" s="31"/>
      <c r="BO16" s="33"/>
      <c r="BP16" s="32"/>
      <c r="BQ16" s="30"/>
      <c r="BR16" s="30"/>
      <c r="BS16" s="31"/>
      <c r="BT16" s="33"/>
      <c r="BU16" s="32"/>
      <c r="BV16" s="30"/>
      <c r="BW16" s="30"/>
      <c r="BX16" s="31"/>
      <c r="BY16" s="33"/>
      <c r="BZ16" s="32"/>
      <c r="CA16" s="30"/>
      <c r="CB16" s="30"/>
      <c r="CC16" s="31"/>
      <c r="CD16" s="33"/>
      <c r="CE16" s="32"/>
      <c r="CF16" s="30"/>
      <c r="CG16" s="30"/>
      <c r="CH16" s="31"/>
      <c r="CI16" s="33"/>
      <c r="CJ16" s="32"/>
      <c r="CK16" s="30"/>
      <c r="CL16" s="30"/>
      <c r="CM16" s="31"/>
      <c r="CN16" s="33"/>
      <c r="CO16" s="32"/>
      <c r="CP16" s="30"/>
      <c r="CQ16" s="30"/>
      <c r="CR16" s="31"/>
      <c r="CS16" s="33"/>
      <c r="CT16" s="32"/>
      <c r="CU16" s="30"/>
      <c r="CV16" s="30"/>
      <c r="CW16" s="31"/>
      <c r="CX16" s="33"/>
      <c r="CY16" s="32"/>
      <c r="CZ16" s="30"/>
      <c r="DA16" s="30"/>
      <c r="DB16" s="31"/>
      <c r="DC16" s="33"/>
      <c r="DD16" s="32"/>
      <c r="DE16" s="30"/>
      <c r="DF16" s="30"/>
      <c r="DG16" s="31"/>
      <c r="DH16" s="33"/>
      <c r="DI16" s="32"/>
      <c r="DJ16" s="30"/>
      <c r="DK16" s="30"/>
      <c r="DL16" s="31"/>
      <c r="DM16" s="33"/>
      <c r="DN16" s="32"/>
      <c r="DO16" s="30"/>
      <c r="DP16" s="30"/>
      <c r="DQ16" s="31"/>
      <c r="DR16" s="33"/>
      <c r="DS16" s="32"/>
      <c r="DT16" s="26">
        <f t="shared" si="1"/>
        <v>60500</v>
      </c>
      <c r="DU16" s="254">
        <f t="shared" si="0"/>
        <v>60500</v>
      </c>
    </row>
    <row r="17" spans="1:125">
      <c r="A17" s="204">
        <f>IF('04 Brukerregistrering'!C17="","",'04 Brukerregistrering'!C17)</f>
        <v>100009</v>
      </c>
      <c r="B17" s="205">
        <f>IF('04 Brukerregistrering'!G17="","",'04 Brukerregistrering'!G17)</f>
        <v>44630</v>
      </c>
      <c r="C17" s="206" t="str">
        <f>IF('04 Brukerregistrering'!I17="","",'04 Brukerregistrering'!I17)</f>
        <v>Diabetes</v>
      </c>
      <c r="D17" s="207">
        <f>IF('05 Målinger'!M27="","",('05 Målinger'!M27-'05 Målinger'!$G$19)*'02 Kostnader lønn, utstyr osv. '!$S$26*(-1))</f>
        <v>0</v>
      </c>
      <c r="E17" s="207">
        <f>IF(AND('05 Målinger'!N27="",'05 Målinger'!Q27=""),"",('05 Målinger'!N27+'05 Målinger'!Q27-'05 Målinger'!H27)*'02 Kostnader lønn, utstyr osv. '!$S$21/60*(-1)*'05 Målinger'!$E$14)</f>
        <v>6175</v>
      </c>
      <c r="F17" s="208">
        <f>IF('05 Målinger'!M27="","",('kjøring-støtteark'!E20-'kjøring-støtteark'!D20)*'02 Kostnader lønn, utstyr osv. '!$S$21/60*(-1)*'05 Målinger'!$E$14)</f>
        <v>0</v>
      </c>
      <c r="G17" s="209" t="str">
        <f>IF('05 Målinger'!P27="","",('05 Målinger'!P27-'05 Målinger'!J27)*'02 Kostnader lønn, utstyr osv. '!$S$37*'05 Målinger'!$E$14*(-1))</f>
        <v/>
      </c>
      <c r="H17" s="210">
        <f>IF('05 Målinger'!O27="","",('05 Målinger'!O27-'05 Målinger'!I27)*'02 Kostnader lønn, utstyr osv. '!$S$32*(-1)*'05 Målinger'!$E$14)</f>
        <v>0</v>
      </c>
      <c r="I17" s="207" t="str">
        <f>IF('05 Målinger'!X27="","",('05 Målinger'!X27-'05 Målinger'!$G$19)*'02 Kostnader lønn, utstyr osv. '!$S$26*(-1))</f>
        <v/>
      </c>
      <c r="J17" s="207" t="str">
        <f>IF(AND('05 Målinger'!X27="",'05 Målinger'!AB27=""),"",('05 Målinger'!X27+'05 Målinger'!AB27-'05 Målinger'!H27)*'02 Kostnader lønn, utstyr osv. '!$S$21/60*(-1)*'05 Målinger'!$E$14)</f>
        <v/>
      </c>
      <c r="K17" s="208" t="str">
        <f>IF('05 Målinger'!X27="","",('kjøring-støtteark'!F20-'kjøring-støtteark'!D20)*'02 Kostnader lønn, utstyr osv. '!$S$21/60*(-1)*'05 Målinger'!$E$14)</f>
        <v/>
      </c>
      <c r="L17" s="209" t="str">
        <f>IF('05 Målinger'!AA27="","",('05 Målinger'!AA27-'05 Målinger'!J27)*'02 Kostnader lønn, utstyr osv. '!$S$37*'05 Målinger'!$E$14*(-1))</f>
        <v/>
      </c>
      <c r="M17" s="210" t="str">
        <f>IF('05 Målinger'!Z27="","",('05 Målinger'!Z27-'05 Målinger'!I27)*'02 Kostnader lønn, utstyr osv. '!$S$32*(-1)*'05 Målinger'!$E$14)</f>
        <v/>
      </c>
      <c r="N17" s="207" t="str">
        <f>IF('05 Målinger'!AI27="","",('05 Målinger'!AI27-'05 Målinger'!$G$19)*'02 Kostnader lønn, utstyr osv. '!$S$26*(-1))</f>
        <v/>
      </c>
      <c r="O17" s="207" t="str">
        <f>IF(AND('05 Målinger'!AI27="",'05 Målinger'!AM27=""),"",('05 Målinger'!AI27+'05 Målinger'!AM27-'05 Målinger'!H27)*'02 Kostnader lønn, utstyr osv. '!$S$21/60*(-1)*'05 Målinger'!$E$14)</f>
        <v/>
      </c>
      <c r="P17" s="208" t="str">
        <f>IF('05 Målinger'!AI27="","",('kjøring-støtteark'!F20-'kjøring-støtteark'!G20)*'02 Kostnader lønn, utstyr osv. '!$S$21/60*(-1)*'05 Målinger'!$E$14)</f>
        <v/>
      </c>
      <c r="Q17" s="209" t="str">
        <f>IF('05 Målinger'!AL27="","",('05 Målinger'!AL27-'05 Målinger'!J27)*'02 Kostnader lønn, utstyr osv. '!$S$37*'05 Målinger'!$E$14*(-1))</f>
        <v/>
      </c>
      <c r="R17" s="210" t="str">
        <f>IF('05 Målinger'!AK27="","",('05 Målinger'!AK27-'05 Målinger'!I27)*'02 Kostnader lønn, utstyr osv. '!$S$32*(-1)*'05 Målinger'!$E$14)</f>
        <v/>
      </c>
      <c r="S17" s="207" t="str">
        <f>IF('05 Målinger'!AT27="","",('05 Målinger'!AT27-'05 Målinger'!$G$19)*'02 Kostnader lønn, utstyr osv. '!$S$26*(-1))</f>
        <v/>
      </c>
      <c r="T17" s="207" t="str">
        <f>IF(AND('05 Målinger'!AT27="",'05 Målinger'!AX27=""),"",('05 Målinger'!AT27+'05 Målinger'!AX27-'05 Målinger'!H27)*'02 Kostnader lønn, utstyr osv. '!$S$21/60*(-1)*'05 Målinger'!$E$14)</f>
        <v/>
      </c>
      <c r="U17" s="208" t="str">
        <f>IF('05 Målinger'!AT27="","",('kjøring-støtteark'!F20-'kjøring-støtteark'!H20)*'02 Kostnader lønn, utstyr osv. '!$S$21/60*(-1)*'05 Målinger'!$E$14)</f>
        <v/>
      </c>
      <c r="V17" s="209" t="str">
        <f>IF('05 Målinger'!AW27="","",('05 Målinger'!AW27-'05 Målinger'!J27)*'02 Kostnader lønn, utstyr osv. '!$S$37*'05 Målinger'!$E$14*(-1))</f>
        <v/>
      </c>
      <c r="W17" s="210" t="str">
        <f>IF('05 Målinger'!AV27="","",('05 Målinger'!AV27-'05 Målinger'!I27)*'02 Kostnader lønn, utstyr osv. '!$S$32*(-1)*'05 Målinger'!$E$14)</f>
        <v/>
      </c>
      <c r="X17" s="30"/>
      <c r="Y17" s="30"/>
      <c r="Z17" s="31"/>
      <c r="AA17" s="33"/>
      <c r="AB17" s="32"/>
      <c r="AC17" s="30"/>
      <c r="AD17" s="30"/>
      <c r="AE17" s="31"/>
      <c r="AF17" s="33"/>
      <c r="AG17" s="32"/>
      <c r="AH17" s="30"/>
      <c r="AI17" s="30"/>
      <c r="AJ17" s="31"/>
      <c r="AK17" s="33"/>
      <c r="AL17" s="32"/>
      <c r="AM17" s="30"/>
      <c r="AN17" s="30"/>
      <c r="AO17" s="31"/>
      <c r="AP17" s="33"/>
      <c r="AQ17" s="32"/>
      <c r="AR17" s="30"/>
      <c r="AS17" s="30"/>
      <c r="AT17" s="31"/>
      <c r="AU17" s="33"/>
      <c r="AV17" s="32"/>
      <c r="AW17" s="30"/>
      <c r="AX17" s="30"/>
      <c r="AY17" s="31"/>
      <c r="AZ17" s="33"/>
      <c r="BA17" s="32"/>
      <c r="BB17" s="30"/>
      <c r="BC17" s="30"/>
      <c r="BD17" s="31"/>
      <c r="BE17" s="33"/>
      <c r="BF17" s="32"/>
      <c r="BG17" s="30"/>
      <c r="BH17" s="30"/>
      <c r="BI17" s="31"/>
      <c r="BJ17" s="33"/>
      <c r="BK17" s="32"/>
      <c r="BL17" s="30"/>
      <c r="BM17" s="30"/>
      <c r="BN17" s="31"/>
      <c r="BO17" s="33"/>
      <c r="BP17" s="32"/>
      <c r="BQ17" s="30"/>
      <c r="BR17" s="30"/>
      <c r="BS17" s="31"/>
      <c r="BT17" s="33"/>
      <c r="BU17" s="32"/>
      <c r="BV17" s="30"/>
      <c r="BW17" s="30"/>
      <c r="BX17" s="31"/>
      <c r="BY17" s="33"/>
      <c r="BZ17" s="32"/>
      <c r="CA17" s="30"/>
      <c r="CB17" s="30"/>
      <c r="CC17" s="31"/>
      <c r="CD17" s="33"/>
      <c r="CE17" s="32"/>
      <c r="CF17" s="30"/>
      <c r="CG17" s="30"/>
      <c r="CH17" s="31"/>
      <c r="CI17" s="33"/>
      <c r="CJ17" s="32"/>
      <c r="CK17" s="30"/>
      <c r="CL17" s="30"/>
      <c r="CM17" s="31"/>
      <c r="CN17" s="33"/>
      <c r="CO17" s="32"/>
      <c r="CP17" s="30"/>
      <c r="CQ17" s="30"/>
      <c r="CR17" s="31"/>
      <c r="CS17" s="33"/>
      <c r="CT17" s="32"/>
      <c r="CU17" s="30"/>
      <c r="CV17" s="30"/>
      <c r="CW17" s="31"/>
      <c r="CX17" s="33"/>
      <c r="CY17" s="32"/>
      <c r="CZ17" s="30"/>
      <c r="DA17" s="30"/>
      <c r="DB17" s="31"/>
      <c r="DC17" s="33"/>
      <c r="DD17" s="32"/>
      <c r="DE17" s="30"/>
      <c r="DF17" s="30"/>
      <c r="DG17" s="31"/>
      <c r="DH17" s="33"/>
      <c r="DI17" s="32"/>
      <c r="DJ17" s="30"/>
      <c r="DK17" s="30"/>
      <c r="DL17" s="31"/>
      <c r="DM17" s="33"/>
      <c r="DN17" s="32"/>
      <c r="DO17" s="30"/>
      <c r="DP17" s="30"/>
      <c r="DQ17" s="31"/>
      <c r="DR17" s="33"/>
      <c r="DS17" s="32"/>
      <c r="DT17" s="26">
        <f t="shared" si="1"/>
        <v>6175</v>
      </c>
      <c r="DU17" s="254">
        <f t="shared" si="0"/>
        <v>6175</v>
      </c>
    </row>
    <row r="18" spans="1:125">
      <c r="A18" s="204">
        <f>IF('04 Brukerregistrering'!C18="","",'04 Brukerregistrering'!C18)</f>
        <v>100010</v>
      </c>
      <c r="B18" s="205">
        <f>IF('04 Brukerregistrering'!G18="","",'04 Brukerregistrering'!G18)</f>
        <v>44658</v>
      </c>
      <c r="C18" s="206" t="str">
        <f>IF('04 Brukerregistrering'!I18="","",'04 Brukerregistrering'!I18)</f>
        <v>Hjertesvikt</v>
      </c>
      <c r="D18" s="207">
        <f>IF('05 Målinger'!M28="","",('05 Målinger'!M28-'05 Målinger'!$G$19)*'02 Kostnader lønn, utstyr osv. '!$S$26*(-1))</f>
        <v>0</v>
      </c>
      <c r="E18" s="207">
        <f>IF(AND('05 Målinger'!N28="",'05 Målinger'!Q28=""),"",('05 Målinger'!N28+'05 Målinger'!Q28-'05 Målinger'!H28)*'02 Kostnader lønn, utstyr osv. '!$S$21/60*(-1)*'05 Målinger'!$E$14)</f>
        <v>32500</v>
      </c>
      <c r="F18" s="208">
        <f>IF('05 Målinger'!M28="","",('kjøring-støtteark'!E21-'kjøring-støtteark'!D21)*'02 Kostnader lønn, utstyr osv. '!$S$21/60*(-1)*'05 Målinger'!$E$14)</f>
        <v>-325</v>
      </c>
      <c r="G18" s="209" t="str">
        <f>IF('05 Målinger'!P28="","",('05 Målinger'!P28-'05 Målinger'!J28)*'02 Kostnader lønn, utstyr osv. '!$S$37*'05 Målinger'!$E$14*(-1))</f>
        <v/>
      </c>
      <c r="H18" s="210">
        <f>IF('05 Målinger'!O28="","",('05 Målinger'!O28-'05 Målinger'!I28)*'02 Kostnader lønn, utstyr osv. '!$S$32*(-1)*'05 Målinger'!$E$14)</f>
        <v>54000</v>
      </c>
      <c r="I18" s="207" t="str">
        <f>IF('05 Målinger'!X28="","",('05 Målinger'!X28-'05 Målinger'!$G$19)*'02 Kostnader lønn, utstyr osv. '!$S$26*(-1))</f>
        <v/>
      </c>
      <c r="J18" s="207" t="str">
        <f>IF(AND('05 Målinger'!X28="",'05 Målinger'!AB28=""),"",('05 Målinger'!X28+'05 Målinger'!AB28-'05 Målinger'!H28)*'02 Kostnader lønn, utstyr osv. '!$S$21/60*(-1)*'05 Målinger'!$E$14)</f>
        <v/>
      </c>
      <c r="K18" s="208" t="str">
        <f>IF('05 Målinger'!X28="","",('kjøring-støtteark'!F21-'kjøring-støtteark'!D21)*'02 Kostnader lønn, utstyr osv. '!$S$21/60*(-1)*'05 Målinger'!$E$14)</f>
        <v/>
      </c>
      <c r="L18" s="209" t="str">
        <f>IF('05 Målinger'!AA28="","",('05 Målinger'!AA28-'05 Målinger'!J28)*'02 Kostnader lønn, utstyr osv. '!$S$37*'05 Målinger'!$E$14*(-1))</f>
        <v/>
      </c>
      <c r="M18" s="210" t="str">
        <f>IF('05 Målinger'!Z28="","",('05 Målinger'!Z28-'05 Målinger'!I28)*'02 Kostnader lønn, utstyr osv. '!$S$32*(-1)*'05 Målinger'!$E$14)</f>
        <v/>
      </c>
      <c r="N18" s="207" t="str">
        <f>IF('05 Målinger'!AI28="","",('05 Målinger'!AI28-'05 Målinger'!$G$19)*'02 Kostnader lønn, utstyr osv. '!$S$26*(-1))</f>
        <v/>
      </c>
      <c r="O18" s="207" t="str">
        <f>IF(AND('05 Målinger'!AI28="",'05 Målinger'!AM28=""),"",('05 Målinger'!AI28+'05 Målinger'!AM28-'05 Målinger'!H28)*'02 Kostnader lønn, utstyr osv. '!$S$21/60*(-1)*'05 Målinger'!$E$14)</f>
        <v/>
      </c>
      <c r="P18" s="208" t="str">
        <f>IF('05 Målinger'!AI28="","",('kjøring-støtteark'!F21-'kjøring-støtteark'!G21)*'02 Kostnader lønn, utstyr osv. '!$S$21/60*(-1)*'05 Målinger'!$E$14)</f>
        <v/>
      </c>
      <c r="Q18" s="209" t="str">
        <f>IF('05 Målinger'!AL28="","",('05 Målinger'!AL28-'05 Målinger'!J28)*'02 Kostnader lønn, utstyr osv. '!$S$37*'05 Målinger'!$E$14*(-1))</f>
        <v/>
      </c>
      <c r="R18" s="210" t="str">
        <f>IF('05 Målinger'!AK28="","",('05 Målinger'!AK28-'05 Målinger'!I28)*'02 Kostnader lønn, utstyr osv. '!$S$32*(-1)*'05 Målinger'!$E$14)</f>
        <v/>
      </c>
      <c r="S18" s="207" t="str">
        <f>IF('05 Målinger'!AT28="","",('05 Målinger'!AT28-'05 Målinger'!$G$19)*'02 Kostnader lønn, utstyr osv. '!$S$26*(-1))</f>
        <v/>
      </c>
      <c r="T18" s="207" t="str">
        <f>IF(AND('05 Målinger'!AT28="",'05 Målinger'!AX28=""),"",('05 Målinger'!AT28+'05 Målinger'!AX28-'05 Målinger'!H28)*'02 Kostnader lønn, utstyr osv. '!$S$21/60*(-1)*'05 Målinger'!$E$14)</f>
        <v/>
      </c>
      <c r="U18" s="208" t="str">
        <f>IF('05 Målinger'!AT28="","",('kjøring-støtteark'!F21-'kjøring-støtteark'!H21)*'02 Kostnader lønn, utstyr osv. '!$S$21/60*(-1)*'05 Målinger'!$E$14)</f>
        <v/>
      </c>
      <c r="V18" s="209" t="str">
        <f>IF('05 Målinger'!AW28="","",('05 Målinger'!AW28-'05 Målinger'!J28)*'02 Kostnader lønn, utstyr osv. '!$S$37*'05 Målinger'!$E$14*(-1))</f>
        <v/>
      </c>
      <c r="W18" s="210" t="str">
        <f>IF('05 Målinger'!AV28="","",('05 Målinger'!AV28-'05 Målinger'!I28)*'02 Kostnader lønn, utstyr osv. '!$S$32*(-1)*'05 Målinger'!$E$14)</f>
        <v/>
      </c>
      <c r="X18" s="30"/>
      <c r="Y18" s="30"/>
      <c r="Z18" s="31"/>
      <c r="AA18" s="33"/>
      <c r="AB18" s="32"/>
      <c r="AC18" s="30"/>
      <c r="AD18" s="30"/>
      <c r="AE18" s="31"/>
      <c r="AF18" s="33"/>
      <c r="AG18" s="32"/>
      <c r="AH18" s="30"/>
      <c r="AI18" s="30"/>
      <c r="AJ18" s="31"/>
      <c r="AK18" s="33"/>
      <c r="AL18" s="32"/>
      <c r="AM18" s="30"/>
      <c r="AN18" s="30"/>
      <c r="AO18" s="31"/>
      <c r="AP18" s="33"/>
      <c r="AQ18" s="32"/>
      <c r="AR18" s="30"/>
      <c r="AS18" s="30"/>
      <c r="AT18" s="31"/>
      <c r="AU18" s="33"/>
      <c r="AV18" s="32"/>
      <c r="AW18" s="30"/>
      <c r="AX18" s="30"/>
      <c r="AY18" s="31"/>
      <c r="AZ18" s="33"/>
      <c r="BA18" s="32"/>
      <c r="BB18" s="30"/>
      <c r="BC18" s="30"/>
      <c r="BD18" s="31"/>
      <c r="BE18" s="33"/>
      <c r="BF18" s="32"/>
      <c r="BG18" s="30"/>
      <c r="BH18" s="30"/>
      <c r="BI18" s="31"/>
      <c r="BJ18" s="33"/>
      <c r="BK18" s="32"/>
      <c r="BL18" s="30"/>
      <c r="BM18" s="30"/>
      <c r="BN18" s="31"/>
      <c r="BO18" s="33"/>
      <c r="BP18" s="32"/>
      <c r="BQ18" s="30"/>
      <c r="BR18" s="30"/>
      <c r="BS18" s="31"/>
      <c r="BT18" s="33"/>
      <c r="BU18" s="32"/>
      <c r="BV18" s="30"/>
      <c r="BW18" s="30"/>
      <c r="BX18" s="31"/>
      <c r="BY18" s="33"/>
      <c r="BZ18" s="32"/>
      <c r="CA18" s="30"/>
      <c r="CB18" s="30"/>
      <c r="CC18" s="31"/>
      <c r="CD18" s="33"/>
      <c r="CE18" s="32"/>
      <c r="CF18" s="30"/>
      <c r="CG18" s="30"/>
      <c r="CH18" s="31"/>
      <c r="CI18" s="33"/>
      <c r="CJ18" s="32"/>
      <c r="CK18" s="30"/>
      <c r="CL18" s="30"/>
      <c r="CM18" s="31"/>
      <c r="CN18" s="33"/>
      <c r="CO18" s="32"/>
      <c r="CP18" s="30"/>
      <c r="CQ18" s="30"/>
      <c r="CR18" s="31"/>
      <c r="CS18" s="33"/>
      <c r="CT18" s="32"/>
      <c r="CU18" s="30"/>
      <c r="CV18" s="30"/>
      <c r="CW18" s="31"/>
      <c r="CX18" s="33"/>
      <c r="CY18" s="32"/>
      <c r="CZ18" s="30"/>
      <c r="DA18" s="30"/>
      <c r="DB18" s="31"/>
      <c r="DC18" s="33"/>
      <c r="DD18" s="32"/>
      <c r="DE18" s="30"/>
      <c r="DF18" s="30"/>
      <c r="DG18" s="31"/>
      <c r="DH18" s="33"/>
      <c r="DI18" s="32"/>
      <c r="DJ18" s="30"/>
      <c r="DK18" s="30"/>
      <c r="DL18" s="31"/>
      <c r="DM18" s="33"/>
      <c r="DN18" s="32"/>
      <c r="DO18" s="30"/>
      <c r="DP18" s="30"/>
      <c r="DQ18" s="31"/>
      <c r="DR18" s="33"/>
      <c r="DS18" s="32"/>
      <c r="DT18" s="26">
        <f t="shared" si="1"/>
        <v>86175</v>
      </c>
      <c r="DU18" s="254">
        <f t="shared" si="0"/>
        <v>86175</v>
      </c>
    </row>
    <row r="19" spans="1:125">
      <c r="A19" s="204">
        <f>IF('04 Brukerregistrering'!C19="","",'04 Brukerregistrering'!C19)</f>
        <v>100011</v>
      </c>
      <c r="B19" s="205">
        <f>IF('04 Brukerregistrering'!G19="","",'04 Brukerregistrering'!G19)</f>
        <v>44680</v>
      </c>
      <c r="C19" s="206" t="str">
        <f>IF('04 Brukerregistrering'!I19="","",'04 Brukerregistrering'!I19)</f>
        <v>KOLS</v>
      </c>
      <c r="D19" s="207">
        <f>IF('05 Målinger'!M29="","",('05 Målinger'!M29-'05 Målinger'!$G$19)*'02 Kostnader lønn, utstyr osv. '!$S$26*(-1))</f>
        <v>0</v>
      </c>
      <c r="E19" s="207">
        <f>IF(AND('05 Målinger'!N29="",'05 Målinger'!Q29=""),"",('05 Målinger'!N29+'05 Målinger'!Q29-'05 Målinger'!H29)*'02 Kostnader lønn, utstyr osv. '!$S$21/60*(-1)*'05 Målinger'!$E$14)</f>
        <v>1625</v>
      </c>
      <c r="F19" s="208">
        <f>IF('05 Målinger'!M29="","",('kjøring-støtteark'!E22-'kjøring-støtteark'!D22)*'02 Kostnader lønn, utstyr osv. '!$S$21/60*(-1)*'05 Målinger'!$E$14)</f>
        <v>650</v>
      </c>
      <c r="G19" s="209" t="str">
        <f>IF('05 Målinger'!P29="","",('05 Målinger'!P29-'05 Målinger'!J29)*'02 Kostnader lønn, utstyr osv. '!$S$37*'05 Målinger'!$E$14*(-1))</f>
        <v/>
      </c>
      <c r="H19" s="210">
        <f>IF('05 Målinger'!O29="","",('05 Målinger'!O29-'05 Målinger'!I29)*'02 Kostnader lønn, utstyr osv. '!$S$32*(-1)*'05 Målinger'!$E$14)</f>
        <v>-45000</v>
      </c>
      <c r="I19" s="207" t="str">
        <f>IF('05 Målinger'!X29="","",('05 Målinger'!X29-'05 Målinger'!$G$19)*'02 Kostnader lønn, utstyr osv. '!$S$26*(-1))</f>
        <v/>
      </c>
      <c r="J19" s="207" t="str">
        <f>IF(AND('05 Målinger'!X29="",'05 Målinger'!AB29=""),"",('05 Målinger'!X29+'05 Målinger'!AB29-'05 Målinger'!H29)*'02 Kostnader lønn, utstyr osv. '!$S$21/60*(-1)*'05 Målinger'!$E$14)</f>
        <v/>
      </c>
      <c r="K19" s="208" t="str">
        <f>IF('05 Målinger'!X29="","",('kjøring-støtteark'!F22-'kjøring-støtteark'!D22)*'02 Kostnader lønn, utstyr osv. '!$S$21/60*(-1)*'05 Målinger'!$E$14)</f>
        <v/>
      </c>
      <c r="L19" s="209" t="str">
        <f>IF('05 Målinger'!AA29="","",('05 Målinger'!AA29-'05 Målinger'!J29)*'02 Kostnader lønn, utstyr osv. '!$S$37*'05 Målinger'!$E$14*(-1))</f>
        <v/>
      </c>
      <c r="M19" s="210" t="str">
        <f>IF('05 Målinger'!Z29="","",('05 Målinger'!Z29-'05 Målinger'!I29)*'02 Kostnader lønn, utstyr osv. '!$S$32*(-1)*'05 Målinger'!$E$14)</f>
        <v/>
      </c>
      <c r="N19" s="207" t="str">
        <f>IF('05 Målinger'!AI29="","",('05 Målinger'!AI29-'05 Målinger'!$G$19)*'02 Kostnader lønn, utstyr osv. '!$S$26*(-1))</f>
        <v/>
      </c>
      <c r="O19" s="207" t="str">
        <f>IF(AND('05 Målinger'!AI29="",'05 Målinger'!AM29=""),"",('05 Målinger'!AI29+'05 Målinger'!AM29-'05 Målinger'!H29)*'02 Kostnader lønn, utstyr osv. '!$S$21/60*(-1)*'05 Målinger'!$E$14)</f>
        <v/>
      </c>
      <c r="P19" s="208" t="str">
        <f>IF('05 Målinger'!AI29="","",('kjøring-støtteark'!F22-'kjøring-støtteark'!G22)*'02 Kostnader lønn, utstyr osv. '!$S$21/60*(-1)*'05 Målinger'!$E$14)</f>
        <v/>
      </c>
      <c r="Q19" s="209" t="str">
        <f>IF('05 Målinger'!AL29="","",('05 Målinger'!AL29-'05 Målinger'!J29)*'02 Kostnader lønn, utstyr osv. '!$S$37*'05 Målinger'!$E$14*(-1))</f>
        <v/>
      </c>
      <c r="R19" s="210" t="str">
        <f>IF('05 Målinger'!AK29="","",('05 Målinger'!AK29-'05 Målinger'!I29)*'02 Kostnader lønn, utstyr osv. '!$S$32*(-1)*'05 Målinger'!$E$14)</f>
        <v/>
      </c>
      <c r="S19" s="207" t="str">
        <f>IF('05 Målinger'!AT29="","",('05 Målinger'!AT29-'05 Målinger'!$G$19)*'02 Kostnader lønn, utstyr osv. '!$S$26*(-1))</f>
        <v/>
      </c>
      <c r="T19" s="207" t="str">
        <f>IF(AND('05 Målinger'!AT29="",'05 Målinger'!AX29=""),"",('05 Målinger'!AT29+'05 Målinger'!AX29-'05 Målinger'!H29)*'02 Kostnader lønn, utstyr osv. '!$S$21/60*(-1)*'05 Målinger'!$E$14)</f>
        <v/>
      </c>
      <c r="U19" s="208" t="str">
        <f>IF('05 Målinger'!AT29="","",('kjøring-støtteark'!F22-'kjøring-støtteark'!H22)*'02 Kostnader lønn, utstyr osv. '!$S$21/60*(-1)*'05 Målinger'!$E$14)</f>
        <v/>
      </c>
      <c r="V19" s="209" t="str">
        <f>IF('05 Målinger'!AW29="","",('05 Målinger'!AW29-'05 Målinger'!J29)*'02 Kostnader lønn, utstyr osv. '!$S$37*'05 Målinger'!$E$14*(-1))</f>
        <v/>
      </c>
      <c r="W19" s="210" t="str">
        <f>IF('05 Målinger'!AV29="","",('05 Målinger'!AV29-'05 Målinger'!I29)*'02 Kostnader lønn, utstyr osv. '!$S$32*(-1)*'05 Målinger'!$E$14)</f>
        <v/>
      </c>
      <c r="X19" s="30"/>
      <c r="Y19" s="30"/>
      <c r="Z19" s="31"/>
      <c r="AA19" s="33"/>
      <c r="AB19" s="32"/>
      <c r="AC19" s="30"/>
      <c r="AD19" s="30"/>
      <c r="AE19" s="31"/>
      <c r="AF19" s="33"/>
      <c r="AG19" s="32"/>
      <c r="AH19" s="30"/>
      <c r="AI19" s="30"/>
      <c r="AJ19" s="31"/>
      <c r="AK19" s="33"/>
      <c r="AL19" s="32"/>
      <c r="AM19" s="30"/>
      <c r="AN19" s="30"/>
      <c r="AO19" s="31"/>
      <c r="AP19" s="33"/>
      <c r="AQ19" s="32"/>
      <c r="AR19" s="30"/>
      <c r="AS19" s="30"/>
      <c r="AT19" s="31"/>
      <c r="AU19" s="33"/>
      <c r="AV19" s="32"/>
      <c r="AW19" s="30"/>
      <c r="AX19" s="30"/>
      <c r="AY19" s="31"/>
      <c r="AZ19" s="33"/>
      <c r="BA19" s="32"/>
      <c r="BB19" s="30"/>
      <c r="BC19" s="30"/>
      <c r="BD19" s="31"/>
      <c r="BE19" s="33"/>
      <c r="BF19" s="32"/>
      <c r="BG19" s="30"/>
      <c r="BH19" s="30"/>
      <c r="BI19" s="31"/>
      <c r="BJ19" s="33"/>
      <c r="BK19" s="32"/>
      <c r="BL19" s="30"/>
      <c r="BM19" s="30"/>
      <c r="BN19" s="31"/>
      <c r="BO19" s="33"/>
      <c r="BP19" s="32"/>
      <c r="BQ19" s="30"/>
      <c r="BR19" s="30"/>
      <c r="BS19" s="31"/>
      <c r="BT19" s="33"/>
      <c r="BU19" s="32"/>
      <c r="BV19" s="30"/>
      <c r="BW19" s="30"/>
      <c r="BX19" s="31"/>
      <c r="BY19" s="33"/>
      <c r="BZ19" s="32"/>
      <c r="CA19" s="30"/>
      <c r="CB19" s="30"/>
      <c r="CC19" s="31"/>
      <c r="CD19" s="33"/>
      <c r="CE19" s="32"/>
      <c r="CF19" s="30"/>
      <c r="CG19" s="30"/>
      <c r="CH19" s="31"/>
      <c r="CI19" s="33"/>
      <c r="CJ19" s="32"/>
      <c r="CK19" s="30"/>
      <c r="CL19" s="30"/>
      <c r="CM19" s="31"/>
      <c r="CN19" s="33"/>
      <c r="CO19" s="32"/>
      <c r="CP19" s="30"/>
      <c r="CQ19" s="30"/>
      <c r="CR19" s="31"/>
      <c r="CS19" s="33"/>
      <c r="CT19" s="32"/>
      <c r="CU19" s="30"/>
      <c r="CV19" s="30"/>
      <c r="CW19" s="31"/>
      <c r="CX19" s="33"/>
      <c r="CY19" s="32"/>
      <c r="CZ19" s="30"/>
      <c r="DA19" s="30"/>
      <c r="DB19" s="31"/>
      <c r="DC19" s="33"/>
      <c r="DD19" s="32"/>
      <c r="DE19" s="30"/>
      <c r="DF19" s="30"/>
      <c r="DG19" s="31"/>
      <c r="DH19" s="33"/>
      <c r="DI19" s="32"/>
      <c r="DJ19" s="30"/>
      <c r="DK19" s="30"/>
      <c r="DL19" s="31"/>
      <c r="DM19" s="33"/>
      <c r="DN19" s="32"/>
      <c r="DO19" s="30"/>
      <c r="DP19" s="30"/>
      <c r="DQ19" s="31"/>
      <c r="DR19" s="33"/>
      <c r="DS19" s="32"/>
      <c r="DT19" s="26">
        <f t="shared" si="1"/>
        <v>-42725</v>
      </c>
      <c r="DU19" s="254">
        <f t="shared" si="0"/>
        <v>-42725</v>
      </c>
    </row>
    <row r="20" spans="1:125">
      <c r="A20" s="204">
        <f>IF('04 Brukerregistrering'!C20="","",'04 Brukerregistrering'!C20)</f>
        <v>100012</v>
      </c>
      <c r="B20" s="205">
        <f>IF('04 Brukerregistrering'!G20="","",'04 Brukerregistrering'!G20)</f>
        <v>44683</v>
      </c>
      <c r="C20" s="206" t="str">
        <f>IF('04 Brukerregistrering'!I20="","",'04 Brukerregistrering'!I20)</f>
        <v>Ernæring</v>
      </c>
      <c r="D20" s="207">
        <f>IF('05 Målinger'!M30="","",('05 Målinger'!M30-'05 Målinger'!$G$19)*'02 Kostnader lønn, utstyr osv. '!$S$26*(-1))</f>
        <v>0</v>
      </c>
      <c r="E20" s="207">
        <f>IF(AND('05 Målinger'!N30="",'05 Målinger'!Q30=""),"",('05 Målinger'!N30+'05 Målinger'!Q30-'05 Målinger'!H30)*'02 Kostnader lønn, utstyr osv. '!$S$21/60*(-1)*'05 Målinger'!$E$14)</f>
        <v>1625</v>
      </c>
      <c r="F20" s="208">
        <f>IF('05 Målinger'!M30="","",('kjøring-støtteark'!E23-'kjøring-støtteark'!D23)*'02 Kostnader lønn, utstyr osv. '!$S$21/60*(-1)*'05 Målinger'!$E$14)</f>
        <v>1300</v>
      </c>
      <c r="G20" s="209" t="str">
        <f>IF('05 Målinger'!P30="","",('05 Målinger'!P30-'05 Målinger'!J30)*'02 Kostnader lønn, utstyr osv. '!$S$37*'05 Målinger'!$E$14*(-1))</f>
        <v/>
      </c>
      <c r="H20" s="210">
        <f>IF('05 Målinger'!O30="","",('05 Målinger'!O30-'05 Målinger'!I30)*'02 Kostnader lønn, utstyr osv. '!$S$32*(-1)*'05 Målinger'!$E$14)</f>
        <v>-9000</v>
      </c>
      <c r="I20" s="207" t="str">
        <f>IF('05 Målinger'!X30="","",('05 Målinger'!X30-'05 Målinger'!$G$19)*'02 Kostnader lønn, utstyr osv. '!$S$26*(-1))</f>
        <v/>
      </c>
      <c r="J20" s="207" t="str">
        <f>IF(AND('05 Målinger'!X30="",'05 Målinger'!AB30=""),"",('05 Målinger'!X30+'05 Målinger'!AB30-'05 Målinger'!H30)*'02 Kostnader lønn, utstyr osv. '!$S$21/60*(-1)*'05 Målinger'!$E$14)</f>
        <v/>
      </c>
      <c r="K20" s="208" t="str">
        <f>IF('05 Målinger'!X30="","",('kjøring-støtteark'!F23-'kjøring-støtteark'!D23)*'02 Kostnader lønn, utstyr osv. '!$S$21/60*(-1)*'05 Målinger'!$E$14)</f>
        <v/>
      </c>
      <c r="L20" s="209" t="str">
        <f>IF('05 Målinger'!AA30="","",('05 Målinger'!AA30-'05 Målinger'!J30)*'02 Kostnader lønn, utstyr osv. '!$S$37*'05 Målinger'!$E$14*(-1))</f>
        <v/>
      </c>
      <c r="M20" s="210" t="str">
        <f>IF('05 Målinger'!Z30="","",('05 Målinger'!Z30-'05 Målinger'!I30)*'02 Kostnader lønn, utstyr osv. '!$S$32*(-1)*'05 Målinger'!$E$14)</f>
        <v/>
      </c>
      <c r="N20" s="207" t="str">
        <f>IF('05 Målinger'!AI30="","",('05 Målinger'!AI30-'05 Målinger'!$G$19)*'02 Kostnader lønn, utstyr osv. '!$S$26*(-1))</f>
        <v/>
      </c>
      <c r="O20" s="207" t="str">
        <f>IF(AND('05 Målinger'!AI30="",'05 Målinger'!AM30=""),"",('05 Målinger'!AI30+'05 Målinger'!AM30-'05 Målinger'!H30)*'02 Kostnader lønn, utstyr osv. '!$S$21/60*(-1)*'05 Målinger'!$E$14)</f>
        <v/>
      </c>
      <c r="P20" s="208" t="str">
        <f>IF('05 Målinger'!AI30="","",('kjøring-støtteark'!F23-'kjøring-støtteark'!G23)*'02 Kostnader lønn, utstyr osv. '!$S$21/60*(-1)*'05 Målinger'!$E$14)</f>
        <v/>
      </c>
      <c r="Q20" s="209" t="str">
        <f>IF('05 Målinger'!AL30="","",('05 Målinger'!AL30-'05 Målinger'!J30)*'02 Kostnader lønn, utstyr osv. '!$S$37*'05 Målinger'!$E$14*(-1))</f>
        <v/>
      </c>
      <c r="R20" s="210" t="str">
        <f>IF('05 Målinger'!AK30="","",('05 Målinger'!AK30-'05 Målinger'!I30)*'02 Kostnader lønn, utstyr osv. '!$S$32*(-1)*'05 Målinger'!$E$14)</f>
        <v/>
      </c>
      <c r="S20" s="207" t="str">
        <f>IF('05 Målinger'!AT30="","",('05 Målinger'!AT30-'05 Målinger'!$G$19)*'02 Kostnader lønn, utstyr osv. '!$S$26*(-1))</f>
        <v/>
      </c>
      <c r="T20" s="207" t="str">
        <f>IF(AND('05 Målinger'!AT30="",'05 Målinger'!AX30=""),"",('05 Målinger'!AT30+'05 Målinger'!AX30-'05 Målinger'!H30)*'02 Kostnader lønn, utstyr osv. '!$S$21/60*(-1)*'05 Målinger'!$E$14)</f>
        <v/>
      </c>
      <c r="U20" s="208" t="str">
        <f>IF('05 Målinger'!AT30="","",('kjøring-støtteark'!F23-'kjøring-støtteark'!H23)*'02 Kostnader lønn, utstyr osv. '!$S$21/60*(-1)*'05 Målinger'!$E$14)</f>
        <v/>
      </c>
      <c r="V20" s="209" t="str">
        <f>IF('05 Målinger'!AW30="","",('05 Målinger'!AW30-'05 Målinger'!J30)*'02 Kostnader lønn, utstyr osv. '!$S$37*'05 Målinger'!$E$14*(-1))</f>
        <v/>
      </c>
      <c r="W20" s="210" t="str">
        <f>IF('05 Målinger'!AV30="","",('05 Målinger'!AV30-'05 Målinger'!I30)*'02 Kostnader lønn, utstyr osv. '!$S$32*(-1)*'05 Målinger'!$E$14)</f>
        <v/>
      </c>
      <c r="X20" s="30"/>
      <c r="Y20" s="30"/>
      <c r="Z20" s="31"/>
      <c r="AA20" s="33"/>
      <c r="AB20" s="32"/>
      <c r="AC20" s="30"/>
      <c r="AD20" s="30"/>
      <c r="AE20" s="31"/>
      <c r="AF20" s="33"/>
      <c r="AG20" s="32"/>
      <c r="AH20" s="30"/>
      <c r="AI20" s="30"/>
      <c r="AJ20" s="31"/>
      <c r="AK20" s="33"/>
      <c r="AL20" s="32"/>
      <c r="AM20" s="30"/>
      <c r="AN20" s="30"/>
      <c r="AO20" s="31"/>
      <c r="AP20" s="33"/>
      <c r="AQ20" s="32"/>
      <c r="AR20" s="30"/>
      <c r="AS20" s="30"/>
      <c r="AT20" s="31"/>
      <c r="AU20" s="33"/>
      <c r="AV20" s="32"/>
      <c r="AW20" s="30"/>
      <c r="AX20" s="30"/>
      <c r="AY20" s="31"/>
      <c r="AZ20" s="33"/>
      <c r="BA20" s="32"/>
      <c r="BB20" s="30"/>
      <c r="BC20" s="30"/>
      <c r="BD20" s="31"/>
      <c r="BE20" s="33"/>
      <c r="BF20" s="32"/>
      <c r="BG20" s="30"/>
      <c r="BH20" s="30"/>
      <c r="BI20" s="31"/>
      <c r="BJ20" s="33"/>
      <c r="BK20" s="32"/>
      <c r="BL20" s="30"/>
      <c r="BM20" s="30"/>
      <c r="BN20" s="31"/>
      <c r="BO20" s="33"/>
      <c r="BP20" s="32"/>
      <c r="BQ20" s="30"/>
      <c r="BR20" s="30"/>
      <c r="BS20" s="31"/>
      <c r="BT20" s="33"/>
      <c r="BU20" s="32"/>
      <c r="BV20" s="30"/>
      <c r="BW20" s="30"/>
      <c r="BX20" s="31"/>
      <c r="BY20" s="33"/>
      <c r="BZ20" s="32"/>
      <c r="CA20" s="30"/>
      <c r="CB20" s="30"/>
      <c r="CC20" s="31"/>
      <c r="CD20" s="33"/>
      <c r="CE20" s="32"/>
      <c r="CF20" s="30"/>
      <c r="CG20" s="30"/>
      <c r="CH20" s="31"/>
      <c r="CI20" s="33"/>
      <c r="CJ20" s="32"/>
      <c r="CK20" s="30"/>
      <c r="CL20" s="30"/>
      <c r="CM20" s="31"/>
      <c r="CN20" s="33"/>
      <c r="CO20" s="32"/>
      <c r="CP20" s="30"/>
      <c r="CQ20" s="30"/>
      <c r="CR20" s="31"/>
      <c r="CS20" s="33"/>
      <c r="CT20" s="32"/>
      <c r="CU20" s="30"/>
      <c r="CV20" s="30"/>
      <c r="CW20" s="31"/>
      <c r="CX20" s="33"/>
      <c r="CY20" s="32"/>
      <c r="CZ20" s="30"/>
      <c r="DA20" s="30"/>
      <c r="DB20" s="31"/>
      <c r="DC20" s="33"/>
      <c r="DD20" s="32"/>
      <c r="DE20" s="30"/>
      <c r="DF20" s="30"/>
      <c r="DG20" s="31"/>
      <c r="DH20" s="33"/>
      <c r="DI20" s="32"/>
      <c r="DJ20" s="30"/>
      <c r="DK20" s="30"/>
      <c r="DL20" s="31"/>
      <c r="DM20" s="33"/>
      <c r="DN20" s="32"/>
      <c r="DO20" s="30"/>
      <c r="DP20" s="30"/>
      <c r="DQ20" s="31"/>
      <c r="DR20" s="33"/>
      <c r="DS20" s="32"/>
      <c r="DT20" s="26">
        <f t="shared" si="1"/>
        <v>-6075</v>
      </c>
      <c r="DU20" s="254">
        <f t="shared" si="0"/>
        <v>-6075</v>
      </c>
    </row>
    <row r="21" spans="1:125">
      <c r="A21" s="204" t="str">
        <f>IF('04 Brukerregistrering'!C21="","",'04 Brukerregistrering'!C21)</f>
        <v/>
      </c>
      <c r="B21" s="205" t="str">
        <f>IF('04 Brukerregistrering'!G21="","",'04 Brukerregistrering'!G21)</f>
        <v/>
      </c>
      <c r="C21" s="206" t="str">
        <f>IF('04 Brukerregistrering'!I21="","",'04 Brukerregistrering'!I21)</f>
        <v/>
      </c>
      <c r="D21" s="207" t="str">
        <f>IF('05 Målinger'!M31="","",('05 Målinger'!M31-'05 Målinger'!$G$19)*'02 Kostnader lønn, utstyr osv. '!$S$26*(-1))</f>
        <v/>
      </c>
      <c r="E21" s="207" t="str">
        <f>IF(AND('05 Målinger'!N31="",'05 Målinger'!Q31=""),"",('05 Målinger'!N31+'05 Målinger'!Q31-'05 Målinger'!H31)*'02 Kostnader lønn, utstyr osv. '!$S$21/60*(-1)*'05 Målinger'!$E$14)</f>
        <v/>
      </c>
      <c r="F21" s="208" t="str">
        <f>IF('05 Målinger'!M31="","",('kjøring-støtteark'!E24-'kjøring-støtteark'!D24)*'02 Kostnader lønn, utstyr osv. '!$S$21/60*(-1)*'05 Målinger'!$E$14)</f>
        <v/>
      </c>
      <c r="G21" s="209" t="str">
        <f>IF('05 Målinger'!P31="","",('05 Målinger'!P31-'05 Målinger'!J31)*'02 Kostnader lønn, utstyr osv. '!$S$37*'05 Målinger'!$E$14*(-1))</f>
        <v/>
      </c>
      <c r="H21" s="210" t="str">
        <f>IF('05 Målinger'!O31="","",('05 Målinger'!O31-'05 Målinger'!I31)*'02 Kostnader lønn, utstyr osv. '!$S$32*(-1)*'05 Målinger'!$E$14)</f>
        <v/>
      </c>
      <c r="I21" s="207" t="str">
        <f>IF('05 Målinger'!X31="","",('05 Målinger'!X31-'05 Målinger'!$G$19)*'02 Kostnader lønn, utstyr osv. '!$S$26*(-1))</f>
        <v/>
      </c>
      <c r="J21" s="207" t="str">
        <f>IF(AND('05 Målinger'!X31="",'05 Målinger'!AB31=""),"",('05 Målinger'!X31+'05 Målinger'!AB31-'05 Målinger'!H31)*'02 Kostnader lønn, utstyr osv. '!$S$21/60*(-1)*'05 Målinger'!$E$14)</f>
        <v/>
      </c>
      <c r="K21" s="208" t="str">
        <f>IF('05 Målinger'!X31="","",('kjøring-støtteark'!F24-'kjøring-støtteark'!D24)*'02 Kostnader lønn, utstyr osv. '!$S$21/60*(-1)*'05 Målinger'!$E$14)</f>
        <v/>
      </c>
      <c r="L21" s="209" t="str">
        <f>IF('05 Målinger'!AA31="","",('05 Målinger'!AA31-'05 Målinger'!J31)*'02 Kostnader lønn, utstyr osv. '!$S$37*'05 Målinger'!$E$14*(-1))</f>
        <v/>
      </c>
      <c r="M21" s="210" t="str">
        <f>IF('05 Målinger'!Z31="","",('05 Målinger'!Z31-'05 Målinger'!I31)*'02 Kostnader lønn, utstyr osv. '!$S$32*(-1)*'05 Målinger'!$E$14)</f>
        <v/>
      </c>
      <c r="N21" s="207" t="str">
        <f>IF('05 Målinger'!AI31="","",('05 Målinger'!AI31-'05 Målinger'!$G$19)*'02 Kostnader lønn, utstyr osv. '!$S$26*(-1))</f>
        <v/>
      </c>
      <c r="O21" s="207" t="str">
        <f>IF(AND('05 Målinger'!AI31="",'05 Målinger'!AM31=""),"",('05 Målinger'!AI31+'05 Målinger'!AM31-'05 Målinger'!H31)*'02 Kostnader lønn, utstyr osv. '!$S$21/60*(-1)*'05 Målinger'!$E$14)</f>
        <v/>
      </c>
      <c r="P21" s="208" t="str">
        <f>IF('05 Målinger'!AI31="","",('kjøring-støtteark'!F24-'kjøring-støtteark'!G24)*'02 Kostnader lønn, utstyr osv. '!$S$21/60*(-1)*'05 Målinger'!$E$14)</f>
        <v/>
      </c>
      <c r="Q21" s="209" t="str">
        <f>IF('05 Målinger'!AL31="","",('05 Målinger'!AL31-'05 Målinger'!J31)*'02 Kostnader lønn, utstyr osv. '!$S$37*'05 Målinger'!$E$14*(-1))</f>
        <v/>
      </c>
      <c r="R21" s="210" t="str">
        <f>IF('05 Målinger'!AK31="","",('05 Målinger'!AK31-'05 Målinger'!I31)*'02 Kostnader lønn, utstyr osv. '!$S$32*(-1)*'05 Målinger'!$E$14)</f>
        <v/>
      </c>
      <c r="S21" s="207" t="str">
        <f>IF('05 Målinger'!AT31="","",('05 Målinger'!AT31-'05 Målinger'!$G$19)*'02 Kostnader lønn, utstyr osv. '!$S$26*(-1))</f>
        <v/>
      </c>
      <c r="T21" s="207" t="str">
        <f>IF(AND('05 Målinger'!AT31="",'05 Målinger'!AX31=""),"",('05 Målinger'!AT31+'05 Målinger'!AX31-'05 Målinger'!H31)*'02 Kostnader lønn, utstyr osv. '!$S$21/60*(-1)*'05 Målinger'!$E$14)</f>
        <v/>
      </c>
      <c r="U21" s="208" t="str">
        <f>IF('05 Målinger'!AT31="","",('kjøring-støtteark'!F24-'kjøring-støtteark'!H24)*'02 Kostnader lønn, utstyr osv. '!$S$21/60*(-1)*'05 Målinger'!$E$14)</f>
        <v/>
      </c>
      <c r="V21" s="209" t="str">
        <f>IF('05 Målinger'!AW31="","",('05 Målinger'!AW31-'05 Målinger'!J31)*'02 Kostnader lønn, utstyr osv. '!$S$37*'05 Målinger'!$E$14*(-1))</f>
        <v/>
      </c>
      <c r="W21" s="210" t="str">
        <f>IF('05 Målinger'!AV31="","",('05 Målinger'!AV31-'05 Målinger'!I31)*'02 Kostnader lønn, utstyr osv. '!$S$32*(-1)*'05 Målinger'!$E$14)</f>
        <v/>
      </c>
      <c r="X21" s="30"/>
      <c r="Y21" s="30"/>
      <c r="Z21" s="31"/>
      <c r="AA21" s="33"/>
      <c r="AB21" s="32"/>
      <c r="AC21" s="30"/>
      <c r="AD21" s="30"/>
      <c r="AE21" s="31"/>
      <c r="AF21" s="33"/>
      <c r="AG21" s="32"/>
      <c r="AH21" s="30"/>
      <c r="AI21" s="30"/>
      <c r="AJ21" s="31"/>
      <c r="AK21" s="33"/>
      <c r="AL21" s="32"/>
      <c r="AM21" s="30"/>
      <c r="AN21" s="30"/>
      <c r="AO21" s="31"/>
      <c r="AP21" s="33"/>
      <c r="AQ21" s="32"/>
      <c r="AR21" s="30"/>
      <c r="AS21" s="30"/>
      <c r="AT21" s="31"/>
      <c r="AU21" s="33"/>
      <c r="AV21" s="32"/>
      <c r="AW21" s="30"/>
      <c r="AX21" s="30"/>
      <c r="AY21" s="31"/>
      <c r="AZ21" s="33"/>
      <c r="BA21" s="32"/>
      <c r="BB21" s="30"/>
      <c r="BC21" s="30"/>
      <c r="BD21" s="31"/>
      <c r="BE21" s="33"/>
      <c r="BF21" s="32"/>
      <c r="BG21" s="30"/>
      <c r="BH21" s="30"/>
      <c r="BI21" s="31"/>
      <c r="BJ21" s="33"/>
      <c r="BK21" s="32"/>
      <c r="BL21" s="30"/>
      <c r="BM21" s="30"/>
      <c r="BN21" s="31"/>
      <c r="BO21" s="33"/>
      <c r="BP21" s="32"/>
      <c r="BQ21" s="30"/>
      <c r="BR21" s="30"/>
      <c r="BS21" s="31"/>
      <c r="BT21" s="33"/>
      <c r="BU21" s="32"/>
      <c r="BV21" s="30"/>
      <c r="BW21" s="30"/>
      <c r="BX21" s="31"/>
      <c r="BY21" s="33"/>
      <c r="BZ21" s="32"/>
      <c r="CA21" s="30"/>
      <c r="CB21" s="30"/>
      <c r="CC21" s="31"/>
      <c r="CD21" s="33"/>
      <c r="CE21" s="32"/>
      <c r="CF21" s="30"/>
      <c r="CG21" s="30"/>
      <c r="CH21" s="31"/>
      <c r="CI21" s="33"/>
      <c r="CJ21" s="32"/>
      <c r="CK21" s="30"/>
      <c r="CL21" s="30"/>
      <c r="CM21" s="31"/>
      <c r="CN21" s="33"/>
      <c r="CO21" s="32"/>
      <c r="CP21" s="30"/>
      <c r="CQ21" s="30"/>
      <c r="CR21" s="31"/>
      <c r="CS21" s="33"/>
      <c r="CT21" s="32"/>
      <c r="CU21" s="30"/>
      <c r="CV21" s="30"/>
      <c r="CW21" s="31"/>
      <c r="CX21" s="33"/>
      <c r="CY21" s="32"/>
      <c r="CZ21" s="30"/>
      <c r="DA21" s="30"/>
      <c r="DB21" s="31"/>
      <c r="DC21" s="33"/>
      <c r="DD21" s="32"/>
      <c r="DE21" s="30"/>
      <c r="DF21" s="30"/>
      <c r="DG21" s="31"/>
      <c r="DH21" s="33"/>
      <c r="DI21" s="32"/>
      <c r="DJ21" s="30"/>
      <c r="DK21" s="30"/>
      <c r="DL21" s="31"/>
      <c r="DM21" s="33"/>
      <c r="DN21" s="32"/>
      <c r="DO21" s="30"/>
      <c r="DP21" s="30"/>
      <c r="DQ21" s="31"/>
      <c r="DR21" s="33"/>
      <c r="DS21" s="32"/>
      <c r="DT21" s="26">
        <f t="shared" si="1"/>
        <v>0</v>
      </c>
      <c r="DU21" s="254">
        <f t="shared" si="0"/>
        <v>0</v>
      </c>
    </row>
    <row r="22" spans="1:125">
      <c r="A22" s="204" t="str">
        <f>IF('04 Brukerregistrering'!C22="","",'04 Brukerregistrering'!C22)</f>
        <v/>
      </c>
      <c r="B22" s="205" t="str">
        <f>IF('04 Brukerregistrering'!G22="","",'04 Brukerregistrering'!G22)</f>
        <v/>
      </c>
      <c r="C22" s="206" t="str">
        <f>IF('04 Brukerregistrering'!I22="","",'04 Brukerregistrering'!I22)</f>
        <v/>
      </c>
      <c r="D22" s="207" t="str">
        <f>IF('05 Målinger'!M32="","",('05 Målinger'!M32-'05 Målinger'!$G$19)*'02 Kostnader lønn, utstyr osv. '!$S$26*(-1))</f>
        <v/>
      </c>
      <c r="E22" s="207" t="str">
        <f>IF(AND('05 Målinger'!N32="",'05 Målinger'!Q32=""),"",('05 Målinger'!N32+'05 Målinger'!Q32-'05 Målinger'!H32)*'02 Kostnader lønn, utstyr osv. '!$S$21/60*(-1)*'05 Målinger'!$E$14)</f>
        <v/>
      </c>
      <c r="F22" s="208" t="str">
        <f>IF('05 Målinger'!M32="","",('kjøring-støtteark'!E25-'kjøring-støtteark'!D25)*'02 Kostnader lønn, utstyr osv. '!$S$21/60*(-1)*'05 Målinger'!$E$14)</f>
        <v/>
      </c>
      <c r="G22" s="209" t="str">
        <f>IF('05 Målinger'!P32="","",('05 Målinger'!P32-'05 Målinger'!J32)*'02 Kostnader lønn, utstyr osv. '!$S$37*'05 Målinger'!$E$14*(-1))</f>
        <v/>
      </c>
      <c r="H22" s="210" t="str">
        <f>IF('05 Målinger'!O32="","",('05 Målinger'!O32-'05 Målinger'!I32)*'02 Kostnader lønn, utstyr osv. '!$S$32*(-1)*'05 Målinger'!$E$14)</f>
        <v/>
      </c>
      <c r="I22" s="207" t="str">
        <f>IF('05 Målinger'!X32="","",('05 Målinger'!X32-'05 Målinger'!$G$19)*'02 Kostnader lønn, utstyr osv. '!$S$26*(-1))</f>
        <v/>
      </c>
      <c r="J22" s="207" t="str">
        <f>IF(AND('05 Målinger'!X32="",'05 Målinger'!AB32=""),"",('05 Målinger'!X32+'05 Målinger'!AB32-'05 Målinger'!H32)*'02 Kostnader lønn, utstyr osv. '!$S$21/60*(-1)*'05 Målinger'!$E$14)</f>
        <v/>
      </c>
      <c r="K22" s="208" t="str">
        <f>IF('05 Målinger'!X32="","",('kjøring-støtteark'!F25-'kjøring-støtteark'!D25)*'02 Kostnader lønn, utstyr osv. '!$S$21/60*(-1)*'05 Målinger'!$E$14)</f>
        <v/>
      </c>
      <c r="L22" s="209" t="str">
        <f>IF('05 Målinger'!AA32="","",('05 Målinger'!AA32-'05 Målinger'!J32)*'02 Kostnader lønn, utstyr osv. '!$S$37*'05 Målinger'!$E$14*(-1))</f>
        <v/>
      </c>
      <c r="M22" s="210" t="str">
        <f>IF('05 Målinger'!Z32="","",('05 Målinger'!Z32-'05 Målinger'!I32)*'02 Kostnader lønn, utstyr osv. '!$S$32*(-1)*'05 Målinger'!$E$14)</f>
        <v/>
      </c>
      <c r="N22" s="207" t="str">
        <f>IF('05 Målinger'!AI32="","",('05 Målinger'!AI32-'05 Målinger'!$G$19)*'02 Kostnader lønn, utstyr osv. '!$S$26*(-1))</f>
        <v/>
      </c>
      <c r="O22" s="207" t="str">
        <f>IF(AND('05 Målinger'!AI32="",'05 Målinger'!AM32=""),"",('05 Målinger'!AI32+'05 Målinger'!AM32-'05 Målinger'!H32)*'02 Kostnader lønn, utstyr osv. '!$S$21/60*(-1)*'05 Målinger'!$E$14)</f>
        <v/>
      </c>
      <c r="P22" s="208" t="str">
        <f>IF('05 Målinger'!AI32="","",('kjøring-støtteark'!F25-'kjøring-støtteark'!G25)*'02 Kostnader lønn, utstyr osv. '!$S$21/60*(-1)*'05 Målinger'!$E$14)</f>
        <v/>
      </c>
      <c r="Q22" s="209" t="str">
        <f>IF('05 Målinger'!AL32="","",('05 Målinger'!AL32-'05 Målinger'!J32)*'02 Kostnader lønn, utstyr osv. '!$S$37*'05 Målinger'!$E$14*(-1))</f>
        <v/>
      </c>
      <c r="R22" s="210" t="str">
        <f>IF('05 Målinger'!AK32="","",('05 Målinger'!AK32-'05 Målinger'!I32)*'02 Kostnader lønn, utstyr osv. '!$S$32*(-1)*'05 Målinger'!$E$14)</f>
        <v/>
      </c>
      <c r="S22" s="207" t="str">
        <f>IF('05 Målinger'!AT32="","",('05 Målinger'!AT32-'05 Målinger'!$G$19)*'02 Kostnader lønn, utstyr osv. '!$S$26*(-1))</f>
        <v/>
      </c>
      <c r="T22" s="207" t="str">
        <f>IF(AND('05 Målinger'!AT32="",'05 Målinger'!AX32=""),"",('05 Målinger'!AT32+'05 Målinger'!AX32-'05 Målinger'!H32)*'02 Kostnader lønn, utstyr osv. '!$S$21/60*(-1)*'05 Målinger'!$E$14)</f>
        <v/>
      </c>
      <c r="U22" s="208" t="str">
        <f>IF('05 Målinger'!AT32="","",('kjøring-støtteark'!F25-'kjøring-støtteark'!H25)*'02 Kostnader lønn, utstyr osv. '!$S$21/60*(-1)*'05 Målinger'!$E$14)</f>
        <v/>
      </c>
      <c r="V22" s="209" t="str">
        <f>IF('05 Målinger'!AW32="","",('05 Målinger'!AW32-'05 Målinger'!J32)*'02 Kostnader lønn, utstyr osv. '!$S$37*'05 Målinger'!$E$14*(-1))</f>
        <v/>
      </c>
      <c r="W22" s="210" t="str">
        <f>IF('05 Målinger'!AV32="","",('05 Målinger'!AV32-'05 Målinger'!I32)*'02 Kostnader lønn, utstyr osv. '!$S$32*(-1)*'05 Målinger'!$E$14)</f>
        <v/>
      </c>
      <c r="X22" s="30"/>
      <c r="Y22" s="30"/>
      <c r="Z22" s="31"/>
      <c r="AA22" s="33"/>
      <c r="AB22" s="32"/>
      <c r="AC22" s="30"/>
      <c r="AD22" s="30"/>
      <c r="AE22" s="31"/>
      <c r="AF22" s="33"/>
      <c r="AG22" s="32"/>
      <c r="AH22" s="30"/>
      <c r="AI22" s="30"/>
      <c r="AJ22" s="31"/>
      <c r="AK22" s="33"/>
      <c r="AL22" s="32"/>
      <c r="AM22" s="30"/>
      <c r="AN22" s="30"/>
      <c r="AO22" s="31"/>
      <c r="AP22" s="33"/>
      <c r="AQ22" s="32"/>
      <c r="AR22" s="30"/>
      <c r="AS22" s="30"/>
      <c r="AT22" s="31"/>
      <c r="AU22" s="33"/>
      <c r="AV22" s="32"/>
      <c r="AW22" s="30"/>
      <c r="AX22" s="30"/>
      <c r="AY22" s="31"/>
      <c r="AZ22" s="33"/>
      <c r="BA22" s="32"/>
      <c r="BB22" s="30"/>
      <c r="BC22" s="30"/>
      <c r="BD22" s="31"/>
      <c r="BE22" s="33"/>
      <c r="BF22" s="32"/>
      <c r="BG22" s="30"/>
      <c r="BH22" s="30"/>
      <c r="BI22" s="31"/>
      <c r="BJ22" s="33"/>
      <c r="BK22" s="32"/>
      <c r="BL22" s="30"/>
      <c r="BM22" s="30"/>
      <c r="BN22" s="31"/>
      <c r="BO22" s="33"/>
      <c r="BP22" s="32"/>
      <c r="BQ22" s="30"/>
      <c r="BR22" s="30"/>
      <c r="BS22" s="31"/>
      <c r="BT22" s="33"/>
      <c r="BU22" s="32"/>
      <c r="BV22" s="30"/>
      <c r="BW22" s="30"/>
      <c r="BX22" s="31"/>
      <c r="BY22" s="33"/>
      <c r="BZ22" s="32"/>
      <c r="CA22" s="30"/>
      <c r="CB22" s="30"/>
      <c r="CC22" s="31"/>
      <c r="CD22" s="33"/>
      <c r="CE22" s="32"/>
      <c r="CF22" s="30"/>
      <c r="CG22" s="30"/>
      <c r="CH22" s="31"/>
      <c r="CI22" s="33"/>
      <c r="CJ22" s="32"/>
      <c r="CK22" s="30"/>
      <c r="CL22" s="30"/>
      <c r="CM22" s="31"/>
      <c r="CN22" s="33"/>
      <c r="CO22" s="32"/>
      <c r="CP22" s="30"/>
      <c r="CQ22" s="30"/>
      <c r="CR22" s="31"/>
      <c r="CS22" s="33"/>
      <c r="CT22" s="32"/>
      <c r="CU22" s="30"/>
      <c r="CV22" s="30"/>
      <c r="CW22" s="31"/>
      <c r="CX22" s="33"/>
      <c r="CY22" s="32"/>
      <c r="CZ22" s="30"/>
      <c r="DA22" s="30"/>
      <c r="DB22" s="31"/>
      <c r="DC22" s="33"/>
      <c r="DD22" s="32"/>
      <c r="DE22" s="30"/>
      <c r="DF22" s="30"/>
      <c r="DG22" s="31"/>
      <c r="DH22" s="33"/>
      <c r="DI22" s="32"/>
      <c r="DJ22" s="30"/>
      <c r="DK22" s="30"/>
      <c r="DL22" s="31"/>
      <c r="DM22" s="33"/>
      <c r="DN22" s="32"/>
      <c r="DO22" s="30"/>
      <c r="DP22" s="30"/>
      <c r="DQ22" s="31"/>
      <c r="DR22" s="33"/>
      <c r="DS22" s="32"/>
      <c r="DT22" s="26">
        <f t="shared" si="1"/>
        <v>0</v>
      </c>
      <c r="DU22" s="254">
        <f t="shared" si="0"/>
        <v>0</v>
      </c>
    </row>
    <row r="23" spans="1:125">
      <c r="A23" s="204" t="str">
        <f>IF('04 Brukerregistrering'!C23="","",'04 Brukerregistrering'!C23)</f>
        <v/>
      </c>
      <c r="B23" s="205" t="str">
        <f>IF('04 Brukerregistrering'!G23="","",'04 Brukerregistrering'!G23)</f>
        <v/>
      </c>
      <c r="C23" s="206" t="str">
        <f>IF('04 Brukerregistrering'!I23="","",'04 Brukerregistrering'!I23)</f>
        <v/>
      </c>
      <c r="D23" s="207" t="str">
        <f>IF('05 Målinger'!M33="","",('05 Målinger'!M33-'05 Målinger'!$G$19)*'02 Kostnader lønn, utstyr osv. '!$S$26*(-1))</f>
        <v/>
      </c>
      <c r="E23" s="207" t="str">
        <f>IF(AND('05 Målinger'!N33="",'05 Målinger'!Q33=""),"",('05 Målinger'!N33+'05 Målinger'!Q33-'05 Målinger'!H33)*'02 Kostnader lønn, utstyr osv. '!$S$21/60*(-1)*'05 Målinger'!$E$14)</f>
        <v/>
      </c>
      <c r="F23" s="208" t="str">
        <f>IF('05 Målinger'!M33="","",('kjøring-støtteark'!E26-'kjøring-støtteark'!D26)*'02 Kostnader lønn, utstyr osv. '!$S$21/60*(-1)*'05 Målinger'!$E$14)</f>
        <v/>
      </c>
      <c r="G23" s="209" t="str">
        <f>IF('05 Målinger'!P33="","",('05 Målinger'!P33-'05 Målinger'!J33)*'02 Kostnader lønn, utstyr osv. '!$S$37*'05 Målinger'!$E$14*(-1))</f>
        <v/>
      </c>
      <c r="H23" s="210" t="str">
        <f>IF('05 Målinger'!O33="","",('05 Målinger'!O33-'05 Målinger'!I33)*'02 Kostnader lønn, utstyr osv. '!$S$32*(-1)*'05 Målinger'!$E$14)</f>
        <v/>
      </c>
      <c r="I23" s="207" t="str">
        <f>IF('05 Målinger'!X33="","",('05 Målinger'!X33-'05 Målinger'!$G$19)*'02 Kostnader lønn, utstyr osv. '!$S$26*(-1))</f>
        <v/>
      </c>
      <c r="J23" s="207" t="str">
        <f>IF(AND('05 Målinger'!X33="",'05 Målinger'!AB33=""),"",('05 Målinger'!X33+'05 Målinger'!AB33-'05 Målinger'!H33)*'02 Kostnader lønn, utstyr osv. '!$S$21/60*(-1)*'05 Målinger'!$E$14)</f>
        <v/>
      </c>
      <c r="K23" s="208" t="str">
        <f>IF('05 Målinger'!X33="","",('kjøring-støtteark'!F26-'kjøring-støtteark'!D26)*'02 Kostnader lønn, utstyr osv. '!$S$21/60*(-1)*'05 Målinger'!$E$14)</f>
        <v/>
      </c>
      <c r="L23" s="209" t="str">
        <f>IF('05 Målinger'!AA33="","",('05 Målinger'!AA33-'05 Målinger'!J33)*'02 Kostnader lønn, utstyr osv. '!$S$37*'05 Målinger'!$E$14*(-1))</f>
        <v/>
      </c>
      <c r="M23" s="210" t="str">
        <f>IF('05 Målinger'!Z33="","",('05 Målinger'!Z33-'05 Målinger'!I33)*'02 Kostnader lønn, utstyr osv. '!$S$32*(-1)*'05 Målinger'!$E$14)</f>
        <v/>
      </c>
      <c r="N23" s="207" t="str">
        <f>IF('05 Målinger'!AI33="","",('05 Målinger'!AI33-'05 Målinger'!$G$19)*'02 Kostnader lønn, utstyr osv. '!$S$26*(-1))</f>
        <v/>
      </c>
      <c r="O23" s="207" t="str">
        <f>IF(AND('05 Målinger'!AI33="",'05 Målinger'!AM33=""),"",('05 Målinger'!AI33+'05 Målinger'!AM33-'05 Målinger'!H33)*'02 Kostnader lønn, utstyr osv. '!$S$21/60*(-1)*'05 Målinger'!$E$14)</f>
        <v/>
      </c>
      <c r="P23" s="208" t="str">
        <f>IF('05 Målinger'!AI33="","",('kjøring-støtteark'!F26-'kjøring-støtteark'!G26)*'02 Kostnader lønn, utstyr osv. '!$S$21/60*(-1)*'05 Målinger'!$E$14)</f>
        <v/>
      </c>
      <c r="Q23" s="209" t="str">
        <f>IF('05 Målinger'!AL33="","",('05 Målinger'!AL33-'05 Målinger'!J33)*'02 Kostnader lønn, utstyr osv. '!$S$37*'05 Målinger'!$E$14*(-1))</f>
        <v/>
      </c>
      <c r="R23" s="210" t="str">
        <f>IF('05 Målinger'!AK33="","",('05 Målinger'!AK33-'05 Målinger'!I33)*'02 Kostnader lønn, utstyr osv. '!$S$32*(-1)*'05 Målinger'!$E$14)</f>
        <v/>
      </c>
      <c r="S23" s="207" t="str">
        <f>IF('05 Målinger'!AT33="","",('05 Målinger'!AT33-'05 Målinger'!$G$19)*'02 Kostnader lønn, utstyr osv. '!$S$26*(-1))</f>
        <v/>
      </c>
      <c r="T23" s="207" t="str">
        <f>IF(AND('05 Målinger'!AT33="",'05 Målinger'!AX33=""),"",('05 Målinger'!AT33+'05 Målinger'!AX33-'05 Målinger'!H33)*'02 Kostnader lønn, utstyr osv. '!$S$21/60*(-1)*'05 Målinger'!$E$14)</f>
        <v/>
      </c>
      <c r="U23" s="208" t="str">
        <f>IF('05 Målinger'!AT33="","",('kjøring-støtteark'!F26-'kjøring-støtteark'!H26)*'02 Kostnader lønn, utstyr osv. '!$S$21/60*(-1)*'05 Målinger'!$E$14)</f>
        <v/>
      </c>
      <c r="V23" s="209" t="str">
        <f>IF('05 Målinger'!AW33="","",('05 Målinger'!AW33-'05 Målinger'!J33)*'02 Kostnader lønn, utstyr osv. '!$S$37*'05 Målinger'!$E$14*(-1))</f>
        <v/>
      </c>
      <c r="W23" s="210" t="str">
        <f>IF('05 Målinger'!AV33="","",('05 Målinger'!AV33-'05 Målinger'!I33)*'02 Kostnader lønn, utstyr osv. '!$S$32*(-1)*'05 Målinger'!$E$14)</f>
        <v/>
      </c>
      <c r="X23" s="30"/>
      <c r="Y23" s="30"/>
      <c r="Z23" s="31"/>
      <c r="AA23" s="33"/>
      <c r="AB23" s="32"/>
      <c r="AC23" s="30"/>
      <c r="AD23" s="30"/>
      <c r="AE23" s="31"/>
      <c r="AF23" s="33"/>
      <c r="AG23" s="32"/>
      <c r="AH23" s="30"/>
      <c r="AI23" s="30"/>
      <c r="AJ23" s="31"/>
      <c r="AK23" s="33"/>
      <c r="AL23" s="32"/>
      <c r="AM23" s="30"/>
      <c r="AN23" s="30"/>
      <c r="AO23" s="31"/>
      <c r="AP23" s="33"/>
      <c r="AQ23" s="32"/>
      <c r="AR23" s="30"/>
      <c r="AS23" s="30"/>
      <c r="AT23" s="31"/>
      <c r="AU23" s="33"/>
      <c r="AV23" s="32"/>
      <c r="AW23" s="30"/>
      <c r="AX23" s="30"/>
      <c r="AY23" s="31"/>
      <c r="AZ23" s="33"/>
      <c r="BA23" s="32"/>
      <c r="BB23" s="30"/>
      <c r="BC23" s="30"/>
      <c r="BD23" s="31"/>
      <c r="BE23" s="33"/>
      <c r="BF23" s="32"/>
      <c r="BG23" s="30"/>
      <c r="BH23" s="30"/>
      <c r="BI23" s="31"/>
      <c r="BJ23" s="33"/>
      <c r="BK23" s="32"/>
      <c r="BL23" s="30"/>
      <c r="BM23" s="30"/>
      <c r="BN23" s="31"/>
      <c r="BO23" s="33"/>
      <c r="BP23" s="32"/>
      <c r="BQ23" s="30"/>
      <c r="BR23" s="30"/>
      <c r="BS23" s="31"/>
      <c r="BT23" s="33"/>
      <c r="BU23" s="32"/>
      <c r="BV23" s="30"/>
      <c r="BW23" s="30"/>
      <c r="BX23" s="31"/>
      <c r="BY23" s="33"/>
      <c r="BZ23" s="32"/>
      <c r="CA23" s="30"/>
      <c r="CB23" s="30"/>
      <c r="CC23" s="31"/>
      <c r="CD23" s="33"/>
      <c r="CE23" s="32"/>
      <c r="CF23" s="30"/>
      <c r="CG23" s="30"/>
      <c r="CH23" s="31"/>
      <c r="CI23" s="33"/>
      <c r="CJ23" s="32"/>
      <c r="CK23" s="30"/>
      <c r="CL23" s="30"/>
      <c r="CM23" s="31"/>
      <c r="CN23" s="33"/>
      <c r="CO23" s="32"/>
      <c r="CP23" s="30"/>
      <c r="CQ23" s="30"/>
      <c r="CR23" s="31"/>
      <c r="CS23" s="33"/>
      <c r="CT23" s="32"/>
      <c r="CU23" s="30"/>
      <c r="CV23" s="30"/>
      <c r="CW23" s="31"/>
      <c r="CX23" s="33"/>
      <c r="CY23" s="32"/>
      <c r="CZ23" s="30"/>
      <c r="DA23" s="30"/>
      <c r="DB23" s="31"/>
      <c r="DC23" s="33"/>
      <c r="DD23" s="32"/>
      <c r="DE23" s="30"/>
      <c r="DF23" s="30"/>
      <c r="DG23" s="31"/>
      <c r="DH23" s="33"/>
      <c r="DI23" s="32"/>
      <c r="DJ23" s="30"/>
      <c r="DK23" s="30"/>
      <c r="DL23" s="31"/>
      <c r="DM23" s="33"/>
      <c r="DN23" s="32"/>
      <c r="DO23" s="30"/>
      <c r="DP23" s="30"/>
      <c r="DQ23" s="31"/>
      <c r="DR23" s="33"/>
      <c r="DS23" s="32"/>
      <c r="DT23" s="26">
        <f t="shared" si="1"/>
        <v>0</v>
      </c>
      <c r="DU23" s="254">
        <f t="shared" si="0"/>
        <v>0</v>
      </c>
    </row>
    <row r="24" spans="1:125">
      <c r="A24" s="204" t="str">
        <f>IF('04 Brukerregistrering'!C24="","",'04 Brukerregistrering'!C24)</f>
        <v/>
      </c>
      <c r="B24" s="205" t="str">
        <f>IF('04 Brukerregistrering'!G24="","",'04 Brukerregistrering'!G24)</f>
        <v/>
      </c>
      <c r="C24" s="206" t="str">
        <f>IF('04 Brukerregistrering'!I24="","",'04 Brukerregistrering'!I24)</f>
        <v/>
      </c>
      <c r="D24" s="207" t="str">
        <f>IF('05 Målinger'!M34="","",('05 Målinger'!M34-'05 Målinger'!$G$19)*'02 Kostnader lønn, utstyr osv. '!$S$26*(-1))</f>
        <v/>
      </c>
      <c r="E24" s="207" t="str">
        <f>IF(AND('05 Målinger'!N34="",'05 Målinger'!Q34=""),"",('05 Målinger'!N34+'05 Målinger'!Q34-'05 Målinger'!H34)*'02 Kostnader lønn, utstyr osv. '!$S$21/60*(-1)*'05 Målinger'!$E$14)</f>
        <v/>
      </c>
      <c r="F24" s="208" t="str">
        <f>IF('05 Målinger'!M34="","",('kjøring-støtteark'!E27-'kjøring-støtteark'!D27)*'02 Kostnader lønn, utstyr osv. '!$S$21/60*(-1)*'05 Målinger'!$E$14)</f>
        <v/>
      </c>
      <c r="G24" s="209" t="str">
        <f>IF('05 Målinger'!P34="","",('05 Målinger'!P34-'05 Målinger'!J34)*'02 Kostnader lønn, utstyr osv. '!$S$37*'05 Målinger'!$E$14*(-1))</f>
        <v/>
      </c>
      <c r="H24" s="210" t="str">
        <f>IF('05 Målinger'!O34="","",('05 Målinger'!O34-'05 Målinger'!I34)*'02 Kostnader lønn, utstyr osv. '!$S$32*(-1)*'05 Målinger'!$E$14)</f>
        <v/>
      </c>
      <c r="I24" s="207" t="str">
        <f>IF('05 Målinger'!X34="","",('05 Målinger'!X34-'05 Målinger'!$G$19)*'02 Kostnader lønn, utstyr osv. '!$S$26*(-1))</f>
        <v/>
      </c>
      <c r="J24" s="207" t="str">
        <f>IF(AND('05 Målinger'!X34="",'05 Målinger'!AB34=""),"",('05 Målinger'!X34+'05 Målinger'!AB34-'05 Målinger'!H34)*'02 Kostnader lønn, utstyr osv. '!$S$21/60*(-1)*'05 Målinger'!$E$14)</f>
        <v/>
      </c>
      <c r="K24" s="208" t="str">
        <f>IF('05 Målinger'!X34="","",('kjøring-støtteark'!F27-'kjøring-støtteark'!D27)*'02 Kostnader lønn, utstyr osv. '!$S$21/60*(-1)*'05 Målinger'!$E$14)</f>
        <v/>
      </c>
      <c r="L24" s="209" t="str">
        <f>IF('05 Målinger'!AA34="","",('05 Målinger'!AA34-'05 Målinger'!J34)*'02 Kostnader lønn, utstyr osv. '!$S$37*'05 Målinger'!$E$14*(-1))</f>
        <v/>
      </c>
      <c r="M24" s="210" t="str">
        <f>IF('05 Målinger'!Z34="","",('05 Målinger'!Z34-'05 Målinger'!I34)*'02 Kostnader lønn, utstyr osv. '!$S$32*(-1)*'05 Målinger'!$E$14)</f>
        <v/>
      </c>
      <c r="N24" s="207" t="str">
        <f>IF('05 Målinger'!AI34="","",('05 Målinger'!AI34-'05 Målinger'!$G$19)*'02 Kostnader lønn, utstyr osv. '!$S$26*(-1))</f>
        <v/>
      </c>
      <c r="O24" s="207" t="str">
        <f>IF(AND('05 Målinger'!AI34="",'05 Målinger'!AM34=""),"",('05 Målinger'!AI34+'05 Målinger'!AM34-'05 Målinger'!H34)*'02 Kostnader lønn, utstyr osv. '!$S$21/60*(-1)*'05 Målinger'!$E$14)</f>
        <v/>
      </c>
      <c r="P24" s="208" t="str">
        <f>IF('05 Målinger'!AI34="","",('kjøring-støtteark'!F27-'kjøring-støtteark'!G27)*'02 Kostnader lønn, utstyr osv. '!$S$21/60*(-1)*'05 Målinger'!$E$14)</f>
        <v/>
      </c>
      <c r="Q24" s="209" t="str">
        <f>IF('05 Målinger'!AL34="","",('05 Målinger'!AL34-'05 Målinger'!J34)*'02 Kostnader lønn, utstyr osv. '!$S$37*'05 Målinger'!$E$14*(-1))</f>
        <v/>
      </c>
      <c r="R24" s="210" t="str">
        <f>IF('05 Målinger'!AK34="","",('05 Målinger'!AK34-'05 Målinger'!I34)*'02 Kostnader lønn, utstyr osv. '!$S$32*(-1)*'05 Målinger'!$E$14)</f>
        <v/>
      </c>
      <c r="S24" s="207" t="str">
        <f>IF('05 Målinger'!AT34="","",('05 Målinger'!AT34-'05 Målinger'!$G$19)*'02 Kostnader lønn, utstyr osv. '!$S$26*(-1))</f>
        <v/>
      </c>
      <c r="T24" s="207" t="str">
        <f>IF(AND('05 Målinger'!AT34="",'05 Målinger'!AX34=""),"",('05 Målinger'!AT34+'05 Målinger'!AX34-'05 Målinger'!H34)*'02 Kostnader lønn, utstyr osv. '!$S$21/60*(-1)*'05 Målinger'!$E$14)</f>
        <v/>
      </c>
      <c r="U24" s="208" t="str">
        <f>IF('05 Målinger'!AT34="","",('kjøring-støtteark'!F27-'kjøring-støtteark'!H27)*'02 Kostnader lønn, utstyr osv. '!$S$21/60*(-1)*'05 Målinger'!$E$14)</f>
        <v/>
      </c>
      <c r="V24" s="209" t="str">
        <f>IF('05 Målinger'!AW34="","",('05 Målinger'!AW34-'05 Målinger'!J34)*'02 Kostnader lønn, utstyr osv. '!$S$37*'05 Målinger'!$E$14*(-1))</f>
        <v/>
      </c>
      <c r="W24" s="210" t="str">
        <f>IF('05 Målinger'!AV34="","",('05 Målinger'!AV34-'05 Målinger'!I34)*'02 Kostnader lønn, utstyr osv. '!$S$32*(-1)*'05 Målinger'!$E$14)</f>
        <v/>
      </c>
      <c r="X24" s="30"/>
      <c r="Y24" s="30"/>
      <c r="Z24" s="31"/>
      <c r="AA24" s="33"/>
      <c r="AB24" s="32"/>
      <c r="AC24" s="30"/>
      <c r="AD24" s="30"/>
      <c r="AE24" s="31"/>
      <c r="AF24" s="33"/>
      <c r="AG24" s="32"/>
      <c r="AH24" s="30"/>
      <c r="AI24" s="30"/>
      <c r="AJ24" s="31"/>
      <c r="AK24" s="33"/>
      <c r="AL24" s="32"/>
      <c r="AM24" s="30"/>
      <c r="AN24" s="30"/>
      <c r="AO24" s="31"/>
      <c r="AP24" s="33"/>
      <c r="AQ24" s="32"/>
      <c r="AR24" s="30"/>
      <c r="AS24" s="30"/>
      <c r="AT24" s="31"/>
      <c r="AU24" s="33"/>
      <c r="AV24" s="32"/>
      <c r="AW24" s="30"/>
      <c r="AX24" s="30"/>
      <c r="AY24" s="31"/>
      <c r="AZ24" s="33"/>
      <c r="BA24" s="32"/>
      <c r="BB24" s="30"/>
      <c r="BC24" s="30"/>
      <c r="BD24" s="31"/>
      <c r="BE24" s="33"/>
      <c r="BF24" s="32"/>
      <c r="BG24" s="30"/>
      <c r="BH24" s="30"/>
      <c r="BI24" s="31"/>
      <c r="BJ24" s="33"/>
      <c r="BK24" s="32"/>
      <c r="BL24" s="30"/>
      <c r="BM24" s="30"/>
      <c r="BN24" s="31"/>
      <c r="BO24" s="33"/>
      <c r="BP24" s="32"/>
      <c r="BQ24" s="30"/>
      <c r="BR24" s="30"/>
      <c r="BS24" s="31"/>
      <c r="BT24" s="33"/>
      <c r="BU24" s="32"/>
      <c r="BV24" s="30"/>
      <c r="BW24" s="30"/>
      <c r="BX24" s="31"/>
      <c r="BY24" s="33"/>
      <c r="BZ24" s="32"/>
      <c r="CA24" s="30"/>
      <c r="CB24" s="30"/>
      <c r="CC24" s="31"/>
      <c r="CD24" s="33"/>
      <c r="CE24" s="32"/>
      <c r="CF24" s="30"/>
      <c r="CG24" s="30"/>
      <c r="CH24" s="31"/>
      <c r="CI24" s="33"/>
      <c r="CJ24" s="32"/>
      <c r="CK24" s="30"/>
      <c r="CL24" s="30"/>
      <c r="CM24" s="31"/>
      <c r="CN24" s="33"/>
      <c r="CO24" s="32"/>
      <c r="CP24" s="30"/>
      <c r="CQ24" s="30"/>
      <c r="CR24" s="31"/>
      <c r="CS24" s="33"/>
      <c r="CT24" s="32"/>
      <c r="CU24" s="30"/>
      <c r="CV24" s="30"/>
      <c r="CW24" s="31"/>
      <c r="CX24" s="33"/>
      <c r="CY24" s="32"/>
      <c r="CZ24" s="30"/>
      <c r="DA24" s="30"/>
      <c r="DB24" s="31"/>
      <c r="DC24" s="33"/>
      <c r="DD24" s="32"/>
      <c r="DE24" s="30"/>
      <c r="DF24" s="30"/>
      <c r="DG24" s="31"/>
      <c r="DH24" s="33"/>
      <c r="DI24" s="32"/>
      <c r="DJ24" s="30"/>
      <c r="DK24" s="30"/>
      <c r="DL24" s="31"/>
      <c r="DM24" s="33"/>
      <c r="DN24" s="32"/>
      <c r="DO24" s="30"/>
      <c r="DP24" s="30"/>
      <c r="DQ24" s="31"/>
      <c r="DR24" s="33"/>
      <c r="DS24" s="32"/>
      <c r="DT24" s="26">
        <f t="shared" si="1"/>
        <v>0</v>
      </c>
      <c r="DU24" s="254">
        <f t="shared" si="0"/>
        <v>0</v>
      </c>
    </row>
    <row r="25" spans="1:125">
      <c r="A25" s="204" t="str">
        <f>IF('04 Brukerregistrering'!C25="","",'04 Brukerregistrering'!C25)</f>
        <v/>
      </c>
      <c r="B25" s="205" t="str">
        <f>IF('04 Brukerregistrering'!G25="","",'04 Brukerregistrering'!G25)</f>
        <v/>
      </c>
      <c r="C25" s="206" t="str">
        <f>IF('04 Brukerregistrering'!I25="","",'04 Brukerregistrering'!I25)</f>
        <v/>
      </c>
      <c r="D25" s="207" t="str">
        <f>IF('05 Målinger'!M35="","",('05 Målinger'!M35-'05 Målinger'!$G$19)*'02 Kostnader lønn, utstyr osv. '!$S$26*(-1))</f>
        <v/>
      </c>
      <c r="E25" s="207" t="str">
        <f>IF(AND('05 Målinger'!N35="",'05 Målinger'!Q35=""),"",('05 Målinger'!N35+'05 Målinger'!Q35-'05 Målinger'!H35)*'02 Kostnader lønn, utstyr osv. '!$S$21/60*(-1)*'05 Målinger'!$E$14)</f>
        <v/>
      </c>
      <c r="F25" s="208" t="str">
        <f>IF('05 Målinger'!M35="","",('kjøring-støtteark'!E28-'kjøring-støtteark'!D28)*'02 Kostnader lønn, utstyr osv. '!$S$21/60*(-1)*'05 Målinger'!$E$14)</f>
        <v/>
      </c>
      <c r="G25" s="209" t="str">
        <f>IF('05 Målinger'!P35="","",('05 Målinger'!P35-'05 Målinger'!J35)*'02 Kostnader lønn, utstyr osv. '!$S$37*'05 Målinger'!$E$14*(-1))</f>
        <v/>
      </c>
      <c r="H25" s="210" t="str">
        <f>IF('05 Målinger'!O35="","",('05 Målinger'!O35-'05 Målinger'!I35)*'02 Kostnader lønn, utstyr osv. '!$S$32*(-1)*'05 Målinger'!$E$14)</f>
        <v/>
      </c>
      <c r="I25" s="207" t="str">
        <f>IF('05 Målinger'!X35="","",('05 Målinger'!X35-'05 Målinger'!$G$19)*'02 Kostnader lønn, utstyr osv. '!$S$26*(-1))</f>
        <v/>
      </c>
      <c r="J25" s="207" t="str">
        <f>IF(AND('05 Målinger'!X35="",'05 Målinger'!AB35=""),"",('05 Målinger'!X35+'05 Målinger'!AB35-'05 Målinger'!H35)*'02 Kostnader lønn, utstyr osv. '!$S$21/60*(-1)*'05 Målinger'!$E$14)</f>
        <v/>
      </c>
      <c r="K25" s="208" t="str">
        <f>IF('05 Målinger'!X35="","",('kjøring-støtteark'!F28-'kjøring-støtteark'!D28)*'02 Kostnader lønn, utstyr osv. '!$S$21/60*(-1)*'05 Målinger'!$E$14)</f>
        <v/>
      </c>
      <c r="L25" s="209" t="str">
        <f>IF('05 Målinger'!AA35="","",('05 Målinger'!AA35-'05 Målinger'!J35)*'02 Kostnader lønn, utstyr osv. '!$S$37*'05 Målinger'!$E$14*(-1))</f>
        <v/>
      </c>
      <c r="M25" s="210" t="str">
        <f>IF('05 Målinger'!Z35="","",('05 Målinger'!Z35-'05 Målinger'!I35)*'02 Kostnader lønn, utstyr osv. '!$S$32*(-1)*'05 Målinger'!$E$14)</f>
        <v/>
      </c>
      <c r="N25" s="207" t="str">
        <f>IF('05 Målinger'!AI35="","",('05 Målinger'!AI35-'05 Målinger'!$G$19)*'02 Kostnader lønn, utstyr osv. '!$S$26*(-1))</f>
        <v/>
      </c>
      <c r="O25" s="207" t="str">
        <f>IF(AND('05 Målinger'!AI35="",'05 Målinger'!AM35=""),"",('05 Målinger'!AI35+'05 Målinger'!AM35-'05 Målinger'!H35)*'02 Kostnader lønn, utstyr osv. '!$S$21/60*(-1)*'05 Målinger'!$E$14)</f>
        <v/>
      </c>
      <c r="P25" s="208" t="str">
        <f>IF('05 Målinger'!AI35="","",('kjøring-støtteark'!F28-'kjøring-støtteark'!G28)*'02 Kostnader lønn, utstyr osv. '!$S$21/60*(-1)*'05 Målinger'!$E$14)</f>
        <v/>
      </c>
      <c r="Q25" s="209" t="str">
        <f>IF('05 Målinger'!AL35="","",('05 Målinger'!AL35-'05 Målinger'!J35)*'02 Kostnader lønn, utstyr osv. '!$S$37*'05 Målinger'!$E$14*(-1))</f>
        <v/>
      </c>
      <c r="R25" s="210" t="str">
        <f>IF('05 Målinger'!AK35="","",('05 Målinger'!AK35-'05 Målinger'!I35)*'02 Kostnader lønn, utstyr osv. '!$S$32*(-1)*'05 Målinger'!$E$14)</f>
        <v/>
      </c>
      <c r="S25" s="207" t="str">
        <f>IF('05 Målinger'!AT35="","",('05 Målinger'!AT35-'05 Målinger'!$G$19)*'02 Kostnader lønn, utstyr osv. '!$S$26*(-1))</f>
        <v/>
      </c>
      <c r="T25" s="207" t="str">
        <f>IF(AND('05 Målinger'!AT35="",'05 Målinger'!AX35=""),"",('05 Målinger'!AT35+'05 Målinger'!AX35-'05 Målinger'!H35)*'02 Kostnader lønn, utstyr osv. '!$S$21/60*(-1)*'05 Målinger'!$E$14)</f>
        <v/>
      </c>
      <c r="U25" s="208" t="str">
        <f>IF('05 Målinger'!AT35="","",('kjøring-støtteark'!F28-'kjøring-støtteark'!H28)*'02 Kostnader lønn, utstyr osv. '!$S$21/60*(-1)*'05 Målinger'!$E$14)</f>
        <v/>
      </c>
      <c r="V25" s="209" t="str">
        <f>IF('05 Målinger'!AW35="","",('05 Målinger'!AW35-'05 Målinger'!J35)*'02 Kostnader lønn, utstyr osv. '!$S$37*'05 Målinger'!$E$14*(-1))</f>
        <v/>
      </c>
      <c r="W25" s="210" t="str">
        <f>IF('05 Målinger'!AV35="","",('05 Målinger'!AV35-'05 Målinger'!I35)*'02 Kostnader lønn, utstyr osv. '!$S$32*(-1)*'05 Målinger'!$E$14)</f>
        <v/>
      </c>
      <c r="X25" s="30"/>
      <c r="Y25" s="30"/>
      <c r="Z25" s="31"/>
      <c r="AA25" s="33"/>
      <c r="AB25" s="32"/>
      <c r="AC25" s="30"/>
      <c r="AD25" s="30"/>
      <c r="AE25" s="31"/>
      <c r="AF25" s="33"/>
      <c r="AG25" s="32"/>
      <c r="AH25" s="30"/>
      <c r="AI25" s="30"/>
      <c r="AJ25" s="31"/>
      <c r="AK25" s="33"/>
      <c r="AL25" s="32"/>
      <c r="AM25" s="30"/>
      <c r="AN25" s="30"/>
      <c r="AO25" s="31"/>
      <c r="AP25" s="33"/>
      <c r="AQ25" s="32"/>
      <c r="AR25" s="30"/>
      <c r="AS25" s="30"/>
      <c r="AT25" s="31"/>
      <c r="AU25" s="33"/>
      <c r="AV25" s="32"/>
      <c r="AW25" s="30"/>
      <c r="AX25" s="30"/>
      <c r="AY25" s="31"/>
      <c r="AZ25" s="33"/>
      <c r="BA25" s="32"/>
      <c r="BB25" s="30"/>
      <c r="BC25" s="30"/>
      <c r="BD25" s="31"/>
      <c r="BE25" s="33"/>
      <c r="BF25" s="32"/>
      <c r="BG25" s="30"/>
      <c r="BH25" s="30"/>
      <c r="BI25" s="31"/>
      <c r="BJ25" s="33"/>
      <c r="BK25" s="32"/>
      <c r="BL25" s="30"/>
      <c r="BM25" s="30"/>
      <c r="BN25" s="31"/>
      <c r="BO25" s="33"/>
      <c r="BP25" s="32"/>
      <c r="BQ25" s="30"/>
      <c r="BR25" s="30"/>
      <c r="BS25" s="31"/>
      <c r="BT25" s="33"/>
      <c r="BU25" s="32"/>
      <c r="BV25" s="30"/>
      <c r="BW25" s="30"/>
      <c r="BX25" s="31"/>
      <c r="BY25" s="33"/>
      <c r="BZ25" s="32"/>
      <c r="CA25" s="30"/>
      <c r="CB25" s="30"/>
      <c r="CC25" s="31"/>
      <c r="CD25" s="33"/>
      <c r="CE25" s="32"/>
      <c r="CF25" s="30"/>
      <c r="CG25" s="30"/>
      <c r="CH25" s="31"/>
      <c r="CI25" s="33"/>
      <c r="CJ25" s="32"/>
      <c r="CK25" s="30"/>
      <c r="CL25" s="30"/>
      <c r="CM25" s="31"/>
      <c r="CN25" s="33"/>
      <c r="CO25" s="32"/>
      <c r="CP25" s="30"/>
      <c r="CQ25" s="30"/>
      <c r="CR25" s="31"/>
      <c r="CS25" s="33"/>
      <c r="CT25" s="32"/>
      <c r="CU25" s="30"/>
      <c r="CV25" s="30"/>
      <c r="CW25" s="31"/>
      <c r="CX25" s="33"/>
      <c r="CY25" s="32"/>
      <c r="CZ25" s="30"/>
      <c r="DA25" s="30"/>
      <c r="DB25" s="31"/>
      <c r="DC25" s="33"/>
      <c r="DD25" s="32"/>
      <c r="DE25" s="30"/>
      <c r="DF25" s="30"/>
      <c r="DG25" s="31"/>
      <c r="DH25" s="33"/>
      <c r="DI25" s="32"/>
      <c r="DJ25" s="30"/>
      <c r="DK25" s="30"/>
      <c r="DL25" s="31"/>
      <c r="DM25" s="33"/>
      <c r="DN25" s="32"/>
      <c r="DO25" s="30"/>
      <c r="DP25" s="30"/>
      <c r="DQ25" s="31"/>
      <c r="DR25" s="33"/>
      <c r="DS25" s="32"/>
      <c r="DT25" s="26">
        <f t="shared" si="1"/>
        <v>0</v>
      </c>
      <c r="DU25" s="254">
        <f t="shared" si="0"/>
        <v>0</v>
      </c>
    </row>
    <row r="26" spans="1:125">
      <c r="A26" s="204" t="str">
        <f>IF('04 Brukerregistrering'!C26="","",'04 Brukerregistrering'!C26)</f>
        <v/>
      </c>
      <c r="B26" s="205" t="str">
        <f>IF('04 Brukerregistrering'!G26="","",'04 Brukerregistrering'!G26)</f>
        <v/>
      </c>
      <c r="C26" s="206" t="str">
        <f>IF('04 Brukerregistrering'!I26="","",'04 Brukerregistrering'!I26)</f>
        <v/>
      </c>
      <c r="D26" s="207" t="str">
        <f>IF('05 Målinger'!M36="","",('05 Målinger'!M36-'05 Målinger'!$G$19)*'02 Kostnader lønn, utstyr osv. '!$S$26*(-1))</f>
        <v/>
      </c>
      <c r="E26" s="207" t="str">
        <f>IF(AND('05 Målinger'!N36="",'05 Målinger'!Q36=""),"",('05 Målinger'!N36+'05 Målinger'!Q36-'05 Målinger'!H36)*'02 Kostnader lønn, utstyr osv. '!$S$21/60*(-1)*'05 Målinger'!$E$14)</f>
        <v/>
      </c>
      <c r="F26" s="208" t="str">
        <f>IF('05 Målinger'!M36="","",('kjøring-støtteark'!E29-'kjøring-støtteark'!D29)*'02 Kostnader lønn, utstyr osv. '!$S$21/60*(-1)*'05 Målinger'!$E$14)</f>
        <v/>
      </c>
      <c r="G26" s="209" t="str">
        <f>IF('05 Målinger'!P36="","",('05 Målinger'!P36-'05 Målinger'!J36)*'02 Kostnader lønn, utstyr osv. '!$S$37*'05 Målinger'!$E$14*(-1))</f>
        <v/>
      </c>
      <c r="H26" s="210" t="str">
        <f>IF('05 Målinger'!O36="","",('05 Målinger'!O36-'05 Målinger'!I36)*'02 Kostnader lønn, utstyr osv. '!$S$32*(-1)*'05 Målinger'!$E$14)</f>
        <v/>
      </c>
      <c r="I26" s="207" t="str">
        <f>IF('05 Målinger'!X36="","",('05 Målinger'!X36-'05 Målinger'!$G$19)*'02 Kostnader lønn, utstyr osv. '!$S$26*(-1))</f>
        <v/>
      </c>
      <c r="J26" s="207" t="str">
        <f>IF(AND('05 Målinger'!X36="",'05 Målinger'!AB36=""),"",('05 Målinger'!X36+'05 Målinger'!AB36-'05 Målinger'!H36)*'02 Kostnader lønn, utstyr osv. '!$S$21/60*(-1)*'05 Målinger'!$E$14)</f>
        <v/>
      </c>
      <c r="K26" s="208" t="str">
        <f>IF('05 Målinger'!X36="","",('kjøring-støtteark'!F29-'kjøring-støtteark'!D29)*'02 Kostnader lønn, utstyr osv. '!$S$21/60*(-1)*'05 Målinger'!$E$14)</f>
        <v/>
      </c>
      <c r="L26" s="209" t="str">
        <f>IF('05 Målinger'!AA36="","",('05 Målinger'!AA36-'05 Målinger'!J36)*'02 Kostnader lønn, utstyr osv. '!$S$37*'05 Målinger'!$E$14*(-1))</f>
        <v/>
      </c>
      <c r="M26" s="210" t="str">
        <f>IF('05 Målinger'!Z36="","",('05 Målinger'!Z36-'05 Målinger'!I36)*'02 Kostnader lønn, utstyr osv. '!$S$32*(-1)*'05 Målinger'!$E$14)</f>
        <v/>
      </c>
      <c r="N26" s="207" t="str">
        <f>IF('05 Målinger'!AI36="","",('05 Målinger'!AI36-'05 Målinger'!$G$19)*'02 Kostnader lønn, utstyr osv. '!$S$26*(-1))</f>
        <v/>
      </c>
      <c r="O26" s="207" t="str">
        <f>IF(AND('05 Målinger'!AI36="",'05 Målinger'!AM36=""),"",('05 Målinger'!AI36+'05 Målinger'!AM36-'05 Målinger'!H36)*'02 Kostnader lønn, utstyr osv. '!$S$21/60*(-1)*'05 Målinger'!$E$14)</f>
        <v/>
      </c>
      <c r="P26" s="208" t="str">
        <f>IF('05 Målinger'!AI36="","",('kjøring-støtteark'!F29-'kjøring-støtteark'!G29)*'02 Kostnader lønn, utstyr osv. '!$S$21/60*(-1)*'05 Målinger'!$E$14)</f>
        <v/>
      </c>
      <c r="Q26" s="209" t="str">
        <f>IF('05 Målinger'!AL36="","",('05 Målinger'!AL36-'05 Målinger'!J36)*'02 Kostnader lønn, utstyr osv. '!$S$37*'05 Målinger'!$E$14*(-1))</f>
        <v/>
      </c>
      <c r="R26" s="210" t="str">
        <f>IF('05 Målinger'!AK36="","",('05 Målinger'!AK36-'05 Målinger'!I36)*'02 Kostnader lønn, utstyr osv. '!$S$32*(-1)*'05 Målinger'!$E$14)</f>
        <v/>
      </c>
      <c r="S26" s="207" t="str">
        <f>IF('05 Målinger'!AT36="","",('05 Målinger'!AT36-'05 Målinger'!$G$19)*'02 Kostnader lønn, utstyr osv. '!$S$26*(-1))</f>
        <v/>
      </c>
      <c r="T26" s="207" t="str">
        <f>IF(AND('05 Målinger'!AT36="",'05 Målinger'!AX36=""),"",('05 Målinger'!AT36+'05 Målinger'!AX36-'05 Målinger'!H36)*'02 Kostnader lønn, utstyr osv. '!$S$21/60*(-1)*'05 Målinger'!$E$14)</f>
        <v/>
      </c>
      <c r="U26" s="208" t="str">
        <f>IF('05 Målinger'!AT36="","",('kjøring-støtteark'!F29-'kjøring-støtteark'!H29)*'02 Kostnader lønn, utstyr osv. '!$S$21/60*(-1)*'05 Målinger'!$E$14)</f>
        <v/>
      </c>
      <c r="V26" s="209" t="str">
        <f>IF('05 Målinger'!AW36="","",('05 Målinger'!AW36-'05 Målinger'!J36)*'02 Kostnader lønn, utstyr osv. '!$S$37*'05 Målinger'!$E$14*(-1))</f>
        <v/>
      </c>
      <c r="W26" s="210" t="str">
        <f>IF('05 Målinger'!AV36="","",('05 Målinger'!AV36-'05 Målinger'!I36)*'02 Kostnader lønn, utstyr osv. '!$S$32*(-1)*'05 Målinger'!$E$14)</f>
        <v/>
      </c>
      <c r="X26" s="30"/>
      <c r="Y26" s="30"/>
      <c r="Z26" s="31"/>
      <c r="AA26" s="33"/>
      <c r="AB26" s="32"/>
      <c r="AC26" s="30"/>
      <c r="AD26" s="30"/>
      <c r="AE26" s="31"/>
      <c r="AF26" s="33"/>
      <c r="AG26" s="32"/>
      <c r="AH26" s="30"/>
      <c r="AI26" s="30"/>
      <c r="AJ26" s="31"/>
      <c r="AK26" s="33"/>
      <c r="AL26" s="32"/>
      <c r="AM26" s="30"/>
      <c r="AN26" s="30"/>
      <c r="AO26" s="31"/>
      <c r="AP26" s="33"/>
      <c r="AQ26" s="32"/>
      <c r="AR26" s="30"/>
      <c r="AS26" s="30"/>
      <c r="AT26" s="31"/>
      <c r="AU26" s="33"/>
      <c r="AV26" s="32"/>
      <c r="AW26" s="30"/>
      <c r="AX26" s="30"/>
      <c r="AY26" s="31"/>
      <c r="AZ26" s="33"/>
      <c r="BA26" s="32"/>
      <c r="BB26" s="30"/>
      <c r="BC26" s="30"/>
      <c r="BD26" s="31"/>
      <c r="BE26" s="33"/>
      <c r="BF26" s="32"/>
      <c r="BG26" s="30"/>
      <c r="BH26" s="30"/>
      <c r="BI26" s="31"/>
      <c r="BJ26" s="33"/>
      <c r="BK26" s="32"/>
      <c r="BL26" s="30"/>
      <c r="BM26" s="30"/>
      <c r="BN26" s="31"/>
      <c r="BO26" s="33"/>
      <c r="BP26" s="32"/>
      <c r="BQ26" s="30"/>
      <c r="BR26" s="30"/>
      <c r="BS26" s="31"/>
      <c r="BT26" s="33"/>
      <c r="BU26" s="32"/>
      <c r="BV26" s="30"/>
      <c r="BW26" s="30"/>
      <c r="BX26" s="31"/>
      <c r="BY26" s="33"/>
      <c r="BZ26" s="32"/>
      <c r="CA26" s="30"/>
      <c r="CB26" s="30"/>
      <c r="CC26" s="31"/>
      <c r="CD26" s="33"/>
      <c r="CE26" s="32"/>
      <c r="CF26" s="30"/>
      <c r="CG26" s="30"/>
      <c r="CH26" s="31"/>
      <c r="CI26" s="33"/>
      <c r="CJ26" s="32"/>
      <c r="CK26" s="30"/>
      <c r="CL26" s="30"/>
      <c r="CM26" s="31"/>
      <c r="CN26" s="33"/>
      <c r="CO26" s="32"/>
      <c r="CP26" s="30"/>
      <c r="CQ26" s="30"/>
      <c r="CR26" s="31"/>
      <c r="CS26" s="33"/>
      <c r="CT26" s="32"/>
      <c r="CU26" s="30"/>
      <c r="CV26" s="30"/>
      <c r="CW26" s="31"/>
      <c r="CX26" s="33"/>
      <c r="CY26" s="32"/>
      <c r="CZ26" s="30"/>
      <c r="DA26" s="30"/>
      <c r="DB26" s="31"/>
      <c r="DC26" s="33"/>
      <c r="DD26" s="32"/>
      <c r="DE26" s="30"/>
      <c r="DF26" s="30"/>
      <c r="DG26" s="31"/>
      <c r="DH26" s="33"/>
      <c r="DI26" s="32"/>
      <c r="DJ26" s="30"/>
      <c r="DK26" s="30"/>
      <c r="DL26" s="31"/>
      <c r="DM26" s="33"/>
      <c r="DN26" s="32"/>
      <c r="DO26" s="30"/>
      <c r="DP26" s="30"/>
      <c r="DQ26" s="31"/>
      <c r="DR26" s="33"/>
      <c r="DS26" s="32"/>
      <c r="DT26" s="26">
        <f t="shared" si="1"/>
        <v>0</v>
      </c>
      <c r="DU26" s="254">
        <f t="shared" si="0"/>
        <v>0</v>
      </c>
    </row>
    <row r="27" spans="1:125">
      <c r="A27" s="204" t="str">
        <f>IF('04 Brukerregistrering'!C27="","",'04 Brukerregistrering'!C27)</f>
        <v/>
      </c>
      <c r="B27" s="205" t="str">
        <f>IF('04 Brukerregistrering'!G27="","",'04 Brukerregistrering'!G27)</f>
        <v/>
      </c>
      <c r="C27" s="206" t="str">
        <f>IF('04 Brukerregistrering'!I27="","",'04 Brukerregistrering'!I27)</f>
        <v/>
      </c>
      <c r="D27" s="207" t="str">
        <f>IF('05 Målinger'!M37="","",('05 Målinger'!M37-'05 Målinger'!$G$19)*'02 Kostnader lønn, utstyr osv. '!$S$26*(-1))</f>
        <v/>
      </c>
      <c r="E27" s="207" t="str">
        <f>IF(AND('05 Målinger'!N37="",'05 Målinger'!Q37=""),"",('05 Målinger'!N37+'05 Målinger'!Q37-'05 Målinger'!H37)*'02 Kostnader lønn, utstyr osv. '!$S$21/60*(-1)*'05 Målinger'!$E$14)</f>
        <v/>
      </c>
      <c r="F27" s="208" t="str">
        <f>IF('05 Målinger'!M37="","",('kjøring-støtteark'!E30-'kjøring-støtteark'!D30)*'02 Kostnader lønn, utstyr osv. '!$S$21/60*(-1)*'05 Målinger'!$E$14)</f>
        <v/>
      </c>
      <c r="G27" s="209" t="str">
        <f>IF('05 Målinger'!P37="","",('05 Målinger'!P37-'05 Målinger'!J37)*'02 Kostnader lønn, utstyr osv. '!$S$37*'05 Målinger'!$E$14*(-1))</f>
        <v/>
      </c>
      <c r="H27" s="210" t="str">
        <f>IF('05 Målinger'!O37="","",('05 Målinger'!O37-'05 Målinger'!I37)*'02 Kostnader lønn, utstyr osv. '!$S$32*(-1)*'05 Målinger'!$E$14)</f>
        <v/>
      </c>
      <c r="I27" s="207" t="str">
        <f>IF('05 Målinger'!X37="","",('05 Målinger'!X37-'05 Målinger'!$G$19)*'02 Kostnader lønn, utstyr osv. '!$S$26*(-1))</f>
        <v/>
      </c>
      <c r="J27" s="207" t="str">
        <f>IF(AND('05 Målinger'!X37="",'05 Målinger'!AB37=""),"",('05 Målinger'!X37+'05 Målinger'!AB37-'05 Målinger'!H37)*'02 Kostnader lønn, utstyr osv. '!$S$21/60*(-1)*'05 Målinger'!$E$14)</f>
        <v/>
      </c>
      <c r="K27" s="208" t="str">
        <f>IF('05 Målinger'!X37="","",('kjøring-støtteark'!F30-'kjøring-støtteark'!D30)*'02 Kostnader lønn, utstyr osv. '!$S$21/60*(-1)*'05 Målinger'!$E$14)</f>
        <v/>
      </c>
      <c r="L27" s="209" t="str">
        <f>IF('05 Målinger'!AA37="","",('05 Målinger'!AA37-'05 Målinger'!J37)*'02 Kostnader lønn, utstyr osv. '!$S$37*'05 Målinger'!$E$14*(-1))</f>
        <v/>
      </c>
      <c r="M27" s="210" t="str">
        <f>IF('05 Målinger'!Z37="","",('05 Målinger'!Z37-'05 Målinger'!I37)*'02 Kostnader lønn, utstyr osv. '!$S$32*(-1)*'05 Målinger'!$E$14)</f>
        <v/>
      </c>
      <c r="N27" s="207" t="str">
        <f>IF('05 Målinger'!AI37="","",('05 Målinger'!AI37-'05 Målinger'!$G$19)*'02 Kostnader lønn, utstyr osv. '!$S$26*(-1))</f>
        <v/>
      </c>
      <c r="O27" s="207" t="str">
        <f>IF(AND('05 Målinger'!AI37="",'05 Målinger'!AM37=""),"",('05 Målinger'!AI37+'05 Målinger'!AM37-'05 Målinger'!H37)*'02 Kostnader lønn, utstyr osv. '!$S$21/60*(-1)*'05 Målinger'!$E$14)</f>
        <v/>
      </c>
      <c r="P27" s="208" t="str">
        <f>IF('05 Målinger'!AI37="","",('kjøring-støtteark'!F30-'kjøring-støtteark'!G30)*'02 Kostnader lønn, utstyr osv. '!$S$21/60*(-1)*'05 Målinger'!$E$14)</f>
        <v/>
      </c>
      <c r="Q27" s="209" t="str">
        <f>IF('05 Målinger'!AL37="","",('05 Målinger'!AL37-'05 Målinger'!J37)*'02 Kostnader lønn, utstyr osv. '!$S$37*'05 Målinger'!$E$14*(-1))</f>
        <v/>
      </c>
      <c r="R27" s="210" t="str">
        <f>IF('05 Målinger'!AK37="","",('05 Målinger'!AK37-'05 Målinger'!I37)*'02 Kostnader lønn, utstyr osv. '!$S$32*(-1)*'05 Målinger'!$E$14)</f>
        <v/>
      </c>
      <c r="S27" s="207" t="str">
        <f>IF('05 Målinger'!AT37="","",('05 Målinger'!AT37-'05 Målinger'!$G$19)*'02 Kostnader lønn, utstyr osv. '!$S$26*(-1))</f>
        <v/>
      </c>
      <c r="T27" s="207" t="str">
        <f>IF(AND('05 Målinger'!AT37="",'05 Målinger'!AX37=""),"",('05 Målinger'!AT37+'05 Målinger'!AX37-'05 Målinger'!H37)*'02 Kostnader lønn, utstyr osv. '!$S$21/60*(-1)*'05 Målinger'!$E$14)</f>
        <v/>
      </c>
      <c r="U27" s="208" t="str">
        <f>IF('05 Målinger'!AT37="","",('kjøring-støtteark'!F30-'kjøring-støtteark'!H30)*'02 Kostnader lønn, utstyr osv. '!$S$21/60*(-1)*'05 Målinger'!$E$14)</f>
        <v/>
      </c>
      <c r="V27" s="209" t="str">
        <f>IF('05 Målinger'!AW37="","",('05 Målinger'!AW37-'05 Målinger'!J37)*'02 Kostnader lønn, utstyr osv. '!$S$37*'05 Målinger'!$E$14*(-1))</f>
        <v/>
      </c>
      <c r="W27" s="210" t="str">
        <f>IF('05 Målinger'!AV37="","",('05 Målinger'!AV37-'05 Målinger'!I37)*'02 Kostnader lønn, utstyr osv. '!$S$32*(-1)*'05 Målinger'!$E$14)</f>
        <v/>
      </c>
      <c r="X27" s="30"/>
      <c r="Y27" s="30"/>
      <c r="Z27" s="31"/>
      <c r="AA27" s="33"/>
      <c r="AB27" s="32"/>
      <c r="AC27" s="30"/>
      <c r="AD27" s="30"/>
      <c r="AE27" s="31"/>
      <c r="AF27" s="33"/>
      <c r="AG27" s="32"/>
      <c r="AH27" s="30"/>
      <c r="AI27" s="30"/>
      <c r="AJ27" s="31"/>
      <c r="AK27" s="33"/>
      <c r="AL27" s="32"/>
      <c r="AM27" s="30"/>
      <c r="AN27" s="30"/>
      <c r="AO27" s="31"/>
      <c r="AP27" s="33"/>
      <c r="AQ27" s="32"/>
      <c r="AR27" s="30"/>
      <c r="AS27" s="30"/>
      <c r="AT27" s="31"/>
      <c r="AU27" s="33"/>
      <c r="AV27" s="32"/>
      <c r="AW27" s="30"/>
      <c r="AX27" s="30"/>
      <c r="AY27" s="31"/>
      <c r="AZ27" s="33"/>
      <c r="BA27" s="32"/>
      <c r="BB27" s="30"/>
      <c r="BC27" s="30"/>
      <c r="BD27" s="31"/>
      <c r="BE27" s="33"/>
      <c r="BF27" s="32"/>
      <c r="BG27" s="30"/>
      <c r="BH27" s="30"/>
      <c r="BI27" s="31"/>
      <c r="BJ27" s="33"/>
      <c r="BK27" s="32"/>
      <c r="BL27" s="30"/>
      <c r="BM27" s="30"/>
      <c r="BN27" s="31"/>
      <c r="BO27" s="33"/>
      <c r="BP27" s="32"/>
      <c r="BQ27" s="30"/>
      <c r="BR27" s="30"/>
      <c r="BS27" s="31"/>
      <c r="BT27" s="33"/>
      <c r="BU27" s="32"/>
      <c r="BV27" s="30"/>
      <c r="BW27" s="30"/>
      <c r="BX27" s="31"/>
      <c r="BY27" s="33"/>
      <c r="BZ27" s="32"/>
      <c r="CA27" s="30"/>
      <c r="CB27" s="30"/>
      <c r="CC27" s="31"/>
      <c r="CD27" s="33"/>
      <c r="CE27" s="32"/>
      <c r="CF27" s="30"/>
      <c r="CG27" s="30"/>
      <c r="CH27" s="31"/>
      <c r="CI27" s="33"/>
      <c r="CJ27" s="32"/>
      <c r="CK27" s="30"/>
      <c r="CL27" s="30"/>
      <c r="CM27" s="31"/>
      <c r="CN27" s="33"/>
      <c r="CO27" s="32"/>
      <c r="CP27" s="30"/>
      <c r="CQ27" s="30"/>
      <c r="CR27" s="31"/>
      <c r="CS27" s="33"/>
      <c r="CT27" s="32"/>
      <c r="CU27" s="30"/>
      <c r="CV27" s="30"/>
      <c r="CW27" s="31"/>
      <c r="CX27" s="33"/>
      <c r="CY27" s="32"/>
      <c r="CZ27" s="30"/>
      <c r="DA27" s="30"/>
      <c r="DB27" s="31"/>
      <c r="DC27" s="33"/>
      <c r="DD27" s="32"/>
      <c r="DE27" s="30"/>
      <c r="DF27" s="30"/>
      <c r="DG27" s="31"/>
      <c r="DH27" s="33"/>
      <c r="DI27" s="32"/>
      <c r="DJ27" s="30"/>
      <c r="DK27" s="30"/>
      <c r="DL27" s="31"/>
      <c r="DM27" s="33"/>
      <c r="DN27" s="32"/>
      <c r="DO27" s="30"/>
      <c r="DP27" s="30"/>
      <c r="DQ27" s="31"/>
      <c r="DR27" s="33"/>
      <c r="DS27" s="32"/>
      <c r="DT27" s="26">
        <f t="shared" si="1"/>
        <v>0</v>
      </c>
      <c r="DU27" s="254">
        <f t="shared" si="0"/>
        <v>0</v>
      </c>
    </row>
    <row r="28" spans="1:125">
      <c r="A28" s="204" t="str">
        <f>IF('04 Brukerregistrering'!C28="","",'04 Brukerregistrering'!C28)</f>
        <v/>
      </c>
      <c r="B28" s="205" t="str">
        <f>IF('04 Brukerregistrering'!G28="","",'04 Brukerregistrering'!G28)</f>
        <v/>
      </c>
      <c r="C28" s="206" t="str">
        <f>IF('04 Brukerregistrering'!I28="","",'04 Brukerregistrering'!I28)</f>
        <v/>
      </c>
      <c r="D28" s="207" t="str">
        <f>IF('05 Målinger'!M38="","",('05 Målinger'!M38-'05 Målinger'!$G$19)*'02 Kostnader lønn, utstyr osv. '!$S$26*(-1))</f>
        <v/>
      </c>
      <c r="E28" s="207" t="str">
        <f>IF(AND('05 Målinger'!N38="",'05 Målinger'!Q38=""),"",('05 Målinger'!N38+'05 Målinger'!Q38-'05 Målinger'!H38)*'02 Kostnader lønn, utstyr osv. '!$S$21/60*(-1)*'05 Målinger'!$E$14)</f>
        <v/>
      </c>
      <c r="F28" s="208" t="str">
        <f>IF('05 Målinger'!M38="","",('kjøring-støtteark'!E31-'kjøring-støtteark'!D31)*'02 Kostnader lønn, utstyr osv. '!$S$21/60*(-1)*'05 Målinger'!$E$14)</f>
        <v/>
      </c>
      <c r="G28" s="209" t="str">
        <f>IF('05 Målinger'!P38="","",('05 Målinger'!P38-'05 Målinger'!J38)*'02 Kostnader lønn, utstyr osv. '!$S$37*'05 Målinger'!$E$14*(-1))</f>
        <v/>
      </c>
      <c r="H28" s="210" t="str">
        <f>IF('05 Målinger'!O38="","",('05 Målinger'!O38-'05 Målinger'!I38)*'02 Kostnader lønn, utstyr osv. '!$S$32*(-1)*'05 Målinger'!$E$14)</f>
        <v/>
      </c>
      <c r="I28" s="207" t="str">
        <f>IF('05 Målinger'!X38="","",('05 Målinger'!X38-'05 Målinger'!$G$19)*'02 Kostnader lønn, utstyr osv. '!$S$26*(-1))</f>
        <v/>
      </c>
      <c r="J28" s="207" t="str">
        <f>IF(AND('05 Målinger'!X38="",'05 Målinger'!AB38=""),"",('05 Målinger'!X38+'05 Målinger'!AB38-'05 Målinger'!H38)*'02 Kostnader lønn, utstyr osv. '!$S$21/60*(-1)*'05 Målinger'!$E$14)</f>
        <v/>
      </c>
      <c r="K28" s="208" t="str">
        <f>IF('05 Målinger'!X38="","",('kjøring-støtteark'!F31-'kjøring-støtteark'!D31)*'02 Kostnader lønn, utstyr osv. '!$S$21/60*(-1)*'05 Målinger'!$E$14)</f>
        <v/>
      </c>
      <c r="L28" s="209" t="str">
        <f>IF('05 Målinger'!AA38="","",('05 Målinger'!AA38-'05 Målinger'!J38)*'02 Kostnader lønn, utstyr osv. '!$S$37*'05 Målinger'!$E$14*(-1))</f>
        <v/>
      </c>
      <c r="M28" s="210" t="str">
        <f>IF('05 Målinger'!Z38="","",('05 Målinger'!Z38-'05 Målinger'!I38)*'02 Kostnader lønn, utstyr osv. '!$S$32*(-1)*'05 Målinger'!$E$14)</f>
        <v/>
      </c>
      <c r="N28" s="207" t="str">
        <f>IF('05 Målinger'!AI38="","",('05 Målinger'!AI38-'05 Målinger'!$G$19)*'02 Kostnader lønn, utstyr osv. '!$S$26*(-1))</f>
        <v/>
      </c>
      <c r="O28" s="207" t="str">
        <f>IF(AND('05 Målinger'!AI38="",'05 Målinger'!AM38=""),"",('05 Målinger'!AI38+'05 Målinger'!AM38-'05 Målinger'!H38)*'02 Kostnader lønn, utstyr osv. '!$S$21/60*(-1)*'05 Målinger'!$E$14)</f>
        <v/>
      </c>
      <c r="P28" s="208" t="str">
        <f>IF('05 Målinger'!AI38="","",('kjøring-støtteark'!F31-'kjøring-støtteark'!G31)*'02 Kostnader lønn, utstyr osv. '!$S$21/60*(-1)*'05 Målinger'!$E$14)</f>
        <v/>
      </c>
      <c r="Q28" s="209" t="str">
        <f>IF('05 Målinger'!AL38="","",('05 Målinger'!AL38-'05 Målinger'!J38)*'02 Kostnader lønn, utstyr osv. '!$S$37*'05 Målinger'!$E$14*(-1))</f>
        <v/>
      </c>
      <c r="R28" s="210" t="str">
        <f>IF('05 Målinger'!AK38="","",('05 Målinger'!AK38-'05 Målinger'!I38)*'02 Kostnader lønn, utstyr osv. '!$S$32*(-1)*'05 Målinger'!$E$14)</f>
        <v/>
      </c>
      <c r="S28" s="207" t="str">
        <f>IF('05 Målinger'!AT38="","",('05 Målinger'!AT38-'05 Målinger'!$G$19)*'02 Kostnader lønn, utstyr osv. '!$S$26*(-1))</f>
        <v/>
      </c>
      <c r="T28" s="207" t="str">
        <f>IF(AND('05 Målinger'!AT38="",'05 Målinger'!AX38=""),"",('05 Målinger'!AT38+'05 Målinger'!AX38-'05 Målinger'!H38)*'02 Kostnader lønn, utstyr osv. '!$S$21/60*(-1)*'05 Målinger'!$E$14)</f>
        <v/>
      </c>
      <c r="U28" s="208" t="str">
        <f>IF('05 Målinger'!AT38="","",('kjøring-støtteark'!F31-'kjøring-støtteark'!H31)*'02 Kostnader lønn, utstyr osv. '!$S$21/60*(-1)*'05 Målinger'!$E$14)</f>
        <v/>
      </c>
      <c r="V28" s="209" t="str">
        <f>IF('05 Målinger'!AW38="","",('05 Målinger'!AW38-'05 Målinger'!J38)*'02 Kostnader lønn, utstyr osv. '!$S$37*'05 Målinger'!$E$14*(-1))</f>
        <v/>
      </c>
      <c r="W28" s="210" t="str">
        <f>IF('05 Målinger'!AV38="","",('05 Målinger'!AV38-'05 Målinger'!I38)*'02 Kostnader lønn, utstyr osv. '!$S$32*(-1)*'05 Målinger'!$E$14)</f>
        <v/>
      </c>
      <c r="X28" s="30"/>
      <c r="Y28" s="30"/>
      <c r="Z28" s="31"/>
      <c r="AA28" s="33"/>
      <c r="AB28" s="32"/>
      <c r="AC28" s="30"/>
      <c r="AD28" s="30"/>
      <c r="AE28" s="31"/>
      <c r="AF28" s="33"/>
      <c r="AG28" s="32"/>
      <c r="AH28" s="30"/>
      <c r="AI28" s="30"/>
      <c r="AJ28" s="31"/>
      <c r="AK28" s="33"/>
      <c r="AL28" s="32"/>
      <c r="AM28" s="30"/>
      <c r="AN28" s="30"/>
      <c r="AO28" s="31"/>
      <c r="AP28" s="33"/>
      <c r="AQ28" s="32"/>
      <c r="AR28" s="30"/>
      <c r="AS28" s="30"/>
      <c r="AT28" s="31"/>
      <c r="AU28" s="33"/>
      <c r="AV28" s="32"/>
      <c r="AW28" s="30"/>
      <c r="AX28" s="30"/>
      <c r="AY28" s="31"/>
      <c r="AZ28" s="33"/>
      <c r="BA28" s="32"/>
      <c r="BB28" s="30"/>
      <c r="BC28" s="30"/>
      <c r="BD28" s="31"/>
      <c r="BE28" s="33"/>
      <c r="BF28" s="32"/>
      <c r="BG28" s="30"/>
      <c r="BH28" s="30"/>
      <c r="BI28" s="31"/>
      <c r="BJ28" s="33"/>
      <c r="BK28" s="32"/>
      <c r="BL28" s="30"/>
      <c r="BM28" s="30"/>
      <c r="BN28" s="31"/>
      <c r="BO28" s="33"/>
      <c r="BP28" s="32"/>
      <c r="BQ28" s="30"/>
      <c r="BR28" s="30"/>
      <c r="BS28" s="31"/>
      <c r="BT28" s="33"/>
      <c r="BU28" s="32"/>
      <c r="BV28" s="30"/>
      <c r="BW28" s="30"/>
      <c r="BX28" s="31"/>
      <c r="BY28" s="33"/>
      <c r="BZ28" s="32"/>
      <c r="CA28" s="30"/>
      <c r="CB28" s="30"/>
      <c r="CC28" s="31"/>
      <c r="CD28" s="33"/>
      <c r="CE28" s="32"/>
      <c r="CF28" s="30"/>
      <c r="CG28" s="30"/>
      <c r="CH28" s="31"/>
      <c r="CI28" s="33"/>
      <c r="CJ28" s="32"/>
      <c r="CK28" s="30"/>
      <c r="CL28" s="30"/>
      <c r="CM28" s="31"/>
      <c r="CN28" s="33"/>
      <c r="CO28" s="32"/>
      <c r="CP28" s="30"/>
      <c r="CQ28" s="30"/>
      <c r="CR28" s="31"/>
      <c r="CS28" s="33"/>
      <c r="CT28" s="32"/>
      <c r="CU28" s="30"/>
      <c r="CV28" s="30"/>
      <c r="CW28" s="31"/>
      <c r="CX28" s="33"/>
      <c r="CY28" s="32"/>
      <c r="CZ28" s="30"/>
      <c r="DA28" s="30"/>
      <c r="DB28" s="31"/>
      <c r="DC28" s="33"/>
      <c r="DD28" s="32"/>
      <c r="DE28" s="30"/>
      <c r="DF28" s="30"/>
      <c r="DG28" s="31"/>
      <c r="DH28" s="33"/>
      <c r="DI28" s="32"/>
      <c r="DJ28" s="30"/>
      <c r="DK28" s="30"/>
      <c r="DL28" s="31"/>
      <c r="DM28" s="33"/>
      <c r="DN28" s="32"/>
      <c r="DO28" s="30"/>
      <c r="DP28" s="30"/>
      <c r="DQ28" s="31"/>
      <c r="DR28" s="33"/>
      <c r="DS28" s="32"/>
      <c r="DT28" s="26">
        <f t="shared" si="1"/>
        <v>0</v>
      </c>
      <c r="DU28" s="254">
        <f t="shared" si="0"/>
        <v>0</v>
      </c>
    </row>
    <row r="29" spans="1:125">
      <c r="A29" s="204" t="str">
        <f>IF('04 Brukerregistrering'!C29="","",'04 Brukerregistrering'!C29)</f>
        <v/>
      </c>
      <c r="B29" s="205" t="str">
        <f>IF('04 Brukerregistrering'!G29="","",'04 Brukerregistrering'!G29)</f>
        <v/>
      </c>
      <c r="C29" s="206" t="str">
        <f>IF('04 Brukerregistrering'!I29="","",'04 Brukerregistrering'!I29)</f>
        <v/>
      </c>
      <c r="D29" s="207" t="str">
        <f>IF('05 Målinger'!M39="","",('05 Målinger'!M39-'05 Målinger'!$G$19)*'02 Kostnader lønn, utstyr osv. '!$S$26*(-1))</f>
        <v/>
      </c>
      <c r="E29" s="207" t="str">
        <f>IF(AND('05 Målinger'!N39="",'05 Målinger'!Q39=""),"",('05 Målinger'!N39+'05 Målinger'!Q39-'05 Målinger'!H39)*'02 Kostnader lønn, utstyr osv. '!$S$21/60*(-1)*'05 Målinger'!$E$14)</f>
        <v/>
      </c>
      <c r="F29" s="208" t="str">
        <f>IF('05 Målinger'!M39="","",('kjøring-støtteark'!E32-'kjøring-støtteark'!D32)*'02 Kostnader lønn, utstyr osv. '!$S$21/60*(-1)*'05 Målinger'!$E$14)</f>
        <v/>
      </c>
      <c r="G29" s="209" t="str">
        <f>IF('05 Målinger'!P39="","",('05 Målinger'!P39-'05 Målinger'!J39)*'02 Kostnader lønn, utstyr osv. '!$S$37*'05 Målinger'!$E$14*(-1))</f>
        <v/>
      </c>
      <c r="H29" s="210" t="str">
        <f>IF('05 Målinger'!O39="","",('05 Målinger'!O39-'05 Målinger'!I39)*'02 Kostnader lønn, utstyr osv. '!$S$32*(-1)*'05 Målinger'!$E$14)</f>
        <v/>
      </c>
      <c r="I29" s="207" t="str">
        <f>IF('05 Målinger'!X39="","",('05 Målinger'!X39-'05 Målinger'!$G$19)*'02 Kostnader lønn, utstyr osv. '!$S$26*(-1))</f>
        <v/>
      </c>
      <c r="J29" s="207" t="str">
        <f>IF(AND('05 Målinger'!X39="",'05 Målinger'!AB39=""),"",('05 Målinger'!X39+'05 Målinger'!AB39-'05 Målinger'!H39)*'02 Kostnader lønn, utstyr osv. '!$S$21/60*(-1)*'05 Målinger'!$E$14)</f>
        <v/>
      </c>
      <c r="K29" s="208" t="str">
        <f>IF('05 Målinger'!X39="","",('kjøring-støtteark'!F32-'kjøring-støtteark'!D32)*'02 Kostnader lønn, utstyr osv. '!$S$21/60*(-1)*'05 Målinger'!$E$14)</f>
        <v/>
      </c>
      <c r="L29" s="209" t="str">
        <f>IF('05 Målinger'!AA39="","",('05 Målinger'!AA39-'05 Målinger'!J39)*'02 Kostnader lønn, utstyr osv. '!$S$37*'05 Målinger'!$E$14*(-1))</f>
        <v/>
      </c>
      <c r="M29" s="210" t="str">
        <f>IF('05 Målinger'!Z39="","",('05 Målinger'!Z39-'05 Målinger'!I39)*'02 Kostnader lønn, utstyr osv. '!$S$32*(-1)*'05 Målinger'!$E$14)</f>
        <v/>
      </c>
      <c r="N29" s="207" t="str">
        <f>IF('05 Målinger'!AI39="","",('05 Målinger'!AI39-'05 Målinger'!$G$19)*'02 Kostnader lønn, utstyr osv. '!$S$26*(-1))</f>
        <v/>
      </c>
      <c r="O29" s="207" t="str">
        <f>IF(AND('05 Målinger'!AI39="",'05 Målinger'!AM39=""),"",('05 Målinger'!AI39+'05 Målinger'!AM39-'05 Målinger'!H39)*'02 Kostnader lønn, utstyr osv. '!$S$21/60*(-1)*'05 Målinger'!$E$14)</f>
        <v/>
      </c>
      <c r="P29" s="208" t="str">
        <f>IF('05 Målinger'!AI39="","",('kjøring-støtteark'!F32-'kjøring-støtteark'!G32)*'02 Kostnader lønn, utstyr osv. '!$S$21/60*(-1)*'05 Målinger'!$E$14)</f>
        <v/>
      </c>
      <c r="Q29" s="209" t="str">
        <f>IF('05 Målinger'!AL39="","",('05 Målinger'!AL39-'05 Målinger'!J39)*'02 Kostnader lønn, utstyr osv. '!$S$37*'05 Målinger'!$E$14*(-1))</f>
        <v/>
      </c>
      <c r="R29" s="210" t="str">
        <f>IF('05 Målinger'!AK39="","",('05 Målinger'!AK39-'05 Målinger'!I39)*'02 Kostnader lønn, utstyr osv. '!$S$32*(-1)*'05 Målinger'!$E$14)</f>
        <v/>
      </c>
      <c r="S29" s="207" t="str">
        <f>IF('05 Målinger'!AT39="","",('05 Målinger'!AT39-'05 Målinger'!$G$19)*'02 Kostnader lønn, utstyr osv. '!$S$26*(-1))</f>
        <v/>
      </c>
      <c r="T29" s="207" t="str">
        <f>IF(AND('05 Målinger'!AT39="",'05 Målinger'!AX39=""),"",('05 Målinger'!AT39+'05 Målinger'!AX39-'05 Målinger'!H39)*'02 Kostnader lønn, utstyr osv. '!$S$21/60*(-1)*'05 Målinger'!$E$14)</f>
        <v/>
      </c>
      <c r="U29" s="208" t="str">
        <f>IF('05 Målinger'!AT39="","",('kjøring-støtteark'!F32-'kjøring-støtteark'!H32)*'02 Kostnader lønn, utstyr osv. '!$S$21/60*(-1)*'05 Målinger'!$E$14)</f>
        <v/>
      </c>
      <c r="V29" s="209" t="str">
        <f>IF('05 Målinger'!AW39="","",('05 Målinger'!AW39-'05 Målinger'!J39)*'02 Kostnader lønn, utstyr osv. '!$S$37*'05 Målinger'!$E$14*(-1))</f>
        <v/>
      </c>
      <c r="W29" s="210" t="str">
        <f>IF('05 Målinger'!AV39="","",('05 Målinger'!AV39-'05 Målinger'!I39)*'02 Kostnader lønn, utstyr osv. '!$S$32*(-1)*'05 Målinger'!$E$14)</f>
        <v/>
      </c>
      <c r="X29" s="30"/>
      <c r="Y29" s="30"/>
      <c r="Z29" s="31"/>
      <c r="AA29" s="33"/>
      <c r="AB29" s="32"/>
      <c r="AC29" s="30"/>
      <c r="AD29" s="30"/>
      <c r="AE29" s="31"/>
      <c r="AF29" s="33"/>
      <c r="AG29" s="32"/>
      <c r="AH29" s="30"/>
      <c r="AI29" s="30"/>
      <c r="AJ29" s="31"/>
      <c r="AK29" s="33"/>
      <c r="AL29" s="32"/>
      <c r="AM29" s="30"/>
      <c r="AN29" s="30"/>
      <c r="AO29" s="31"/>
      <c r="AP29" s="33"/>
      <c r="AQ29" s="32"/>
      <c r="AR29" s="30"/>
      <c r="AS29" s="30"/>
      <c r="AT29" s="31"/>
      <c r="AU29" s="33"/>
      <c r="AV29" s="32"/>
      <c r="AW29" s="30"/>
      <c r="AX29" s="30"/>
      <c r="AY29" s="31"/>
      <c r="AZ29" s="33"/>
      <c r="BA29" s="32"/>
      <c r="BB29" s="30"/>
      <c r="BC29" s="30"/>
      <c r="BD29" s="31"/>
      <c r="BE29" s="33"/>
      <c r="BF29" s="32"/>
      <c r="BG29" s="30"/>
      <c r="BH29" s="30"/>
      <c r="BI29" s="31"/>
      <c r="BJ29" s="33"/>
      <c r="BK29" s="32"/>
      <c r="BL29" s="30"/>
      <c r="BM29" s="30"/>
      <c r="BN29" s="31"/>
      <c r="BO29" s="33"/>
      <c r="BP29" s="32"/>
      <c r="BQ29" s="30"/>
      <c r="BR29" s="30"/>
      <c r="BS29" s="31"/>
      <c r="BT29" s="33"/>
      <c r="BU29" s="32"/>
      <c r="BV29" s="30"/>
      <c r="BW29" s="30"/>
      <c r="BX29" s="31"/>
      <c r="BY29" s="33"/>
      <c r="BZ29" s="32"/>
      <c r="CA29" s="30"/>
      <c r="CB29" s="30"/>
      <c r="CC29" s="31"/>
      <c r="CD29" s="33"/>
      <c r="CE29" s="32"/>
      <c r="CF29" s="30"/>
      <c r="CG29" s="30"/>
      <c r="CH29" s="31"/>
      <c r="CI29" s="33"/>
      <c r="CJ29" s="32"/>
      <c r="CK29" s="30"/>
      <c r="CL29" s="30"/>
      <c r="CM29" s="31"/>
      <c r="CN29" s="33"/>
      <c r="CO29" s="32"/>
      <c r="CP29" s="30"/>
      <c r="CQ29" s="30"/>
      <c r="CR29" s="31"/>
      <c r="CS29" s="33"/>
      <c r="CT29" s="32"/>
      <c r="CU29" s="30"/>
      <c r="CV29" s="30"/>
      <c r="CW29" s="31"/>
      <c r="CX29" s="33"/>
      <c r="CY29" s="32"/>
      <c r="CZ29" s="30"/>
      <c r="DA29" s="30"/>
      <c r="DB29" s="31"/>
      <c r="DC29" s="33"/>
      <c r="DD29" s="32"/>
      <c r="DE29" s="30"/>
      <c r="DF29" s="30"/>
      <c r="DG29" s="31"/>
      <c r="DH29" s="33"/>
      <c r="DI29" s="32"/>
      <c r="DJ29" s="30"/>
      <c r="DK29" s="30"/>
      <c r="DL29" s="31"/>
      <c r="DM29" s="33"/>
      <c r="DN29" s="32"/>
      <c r="DO29" s="30"/>
      <c r="DP29" s="30"/>
      <c r="DQ29" s="31"/>
      <c r="DR29" s="33"/>
      <c r="DS29" s="32"/>
      <c r="DT29" s="26">
        <f t="shared" si="1"/>
        <v>0</v>
      </c>
      <c r="DU29" s="254">
        <f t="shared" si="0"/>
        <v>0</v>
      </c>
    </row>
    <row r="30" spans="1:125">
      <c r="A30" s="204" t="str">
        <f>IF('04 Brukerregistrering'!C30="","",'04 Brukerregistrering'!C30)</f>
        <v/>
      </c>
      <c r="B30" s="205" t="str">
        <f>IF('04 Brukerregistrering'!G30="","",'04 Brukerregistrering'!G30)</f>
        <v/>
      </c>
      <c r="C30" s="206" t="str">
        <f>IF('04 Brukerregistrering'!I30="","",'04 Brukerregistrering'!I30)</f>
        <v/>
      </c>
      <c r="D30" s="207" t="str">
        <f>IF('05 Målinger'!M40="","",('05 Målinger'!M40-'05 Målinger'!$G$19)*'02 Kostnader lønn, utstyr osv. '!$S$26*(-1))</f>
        <v/>
      </c>
      <c r="E30" s="207" t="str">
        <f>IF(AND('05 Målinger'!N40="",'05 Målinger'!Q40=""),"",('05 Målinger'!N40+'05 Målinger'!Q40-'05 Målinger'!H40)*'02 Kostnader lønn, utstyr osv. '!$S$21/60*(-1)*'05 Målinger'!$E$14)</f>
        <v/>
      </c>
      <c r="F30" s="208" t="str">
        <f>IF('05 Målinger'!M40="","",('kjøring-støtteark'!E33-'kjøring-støtteark'!D33)*'02 Kostnader lønn, utstyr osv. '!$S$21/60*(-1)*'05 Målinger'!$E$14)</f>
        <v/>
      </c>
      <c r="G30" s="209" t="str">
        <f>IF('05 Målinger'!P40="","",('05 Målinger'!P40-'05 Målinger'!J40)*'02 Kostnader lønn, utstyr osv. '!$S$37*'05 Målinger'!$E$14*(-1))</f>
        <v/>
      </c>
      <c r="H30" s="210" t="str">
        <f>IF('05 Målinger'!O40="","",('05 Målinger'!O40-'05 Målinger'!I40)*'02 Kostnader lønn, utstyr osv. '!$S$32*(-1)*'05 Målinger'!$E$14)</f>
        <v/>
      </c>
      <c r="I30" s="207" t="str">
        <f>IF('05 Målinger'!X40="","",('05 Målinger'!X40-'05 Målinger'!$G$19)*'02 Kostnader lønn, utstyr osv. '!$S$26*(-1))</f>
        <v/>
      </c>
      <c r="J30" s="207" t="str">
        <f>IF(AND('05 Målinger'!X40="",'05 Målinger'!AB40=""),"",('05 Målinger'!X40+'05 Målinger'!AB40-'05 Målinger'!H40)*'02 Kostnader lønn, utstyr osv. '!$S$21/60*(-1)*'05 Målinger'!$E$14)</f>
        <v/>
      </c>
      <c r="K30" s="208" t="str">
        <f>IF('05 Målinger'!X40="","",('kjøring-støtteark'!F33-'kjøring-støtteark'!D33)*'02 Kostnader lønn, utstyr osv. '!$S$21/60*(-1)*'05 Målinger'!$E$14)</f>
        <v/>
      </c>
      <c r="L30" s="209" t="str">
        <f>IF('05 Målinger'!AA40="","",('05 Målinger'!AA40-'05 Målinger'!J40)*'02 Kostnader lønn, utstyr osv. '!$S$37*'05 Målinger'!$E$14*(-1))</f>
        <v/>
      </c>
      <c r="M30" s="210" t="str">
        <f>IF('05 Målinger'!Z40="","",('05 Målinger'!Z40-'05 Målinger'!I40)*'02 Kostnader lønn, utstyr osv. '!$S$32*(-1)*'05 Målinger'!$E$14)</f>
        <v/>
      </c>
      <c r="N30" s="207" t="str">
        <f>IF('05 Målinger'!AI40="","",('05 Målinger'!AI40-'05 Målinger'!$G$19)*'02 Kostnader lønn, utstyr osv. '!$S$26*(-1))</f>
        <v/>
      </c>
      <c r="O30" s="207" t="str">
        <f>IF(AND('05 Målinger'!AI40="",'05 Målinger'!AM40=""),"",('05 Målinger'!AI40+'05 Målinger'!AM40-'05 Målinger'!H40)*'02 Kostnader lønn, utstyr osv. '!$S$21/60*(-1)*'05 Målinger'!$E$14)</f>
        <v/>
      </c>
      <c r="P30" s="208" t="str">
        <f>IF('05 Målinger'!AI40="","",('kjøring-støtteark'!F33-'kjøring-støtteark'!G33)*'02 Kostnader lønn, utstyr osv. '!$S$21/60*(-1)*'05 Målinger'!$E$14)</f>
        <v/>
      </c>
      <c r="Q30" s="209" t="str">
        <f>IF('05 Målinger'!AL40="","",('05 Målinger'!AL40-'05 Målinger'!J40)*'02 Kostnader lønn, utstyr osv. '!$S$37*'05 Målinger'!$E$14*(-1))</f>
        <v/>
      </c>
      <c r="R30" s="210" t="str">
        <f>IF('05 Målinger'!AK40="","",('05 Målinger'!AK40-'05 Målinger'!I40)*'02 Kostnader lønn, utstyr osv. '!$S$32*(-1)*'05 Målinger'!$E$14)</f>
        <v/>
      </c>
      <c r="S30" s="207" t="str">
        <f>IF('05 Målinger'!AT40="","",('05 Målinger'!AT40-'05 Målinger'!$G$19)*'02 Kostnader lønn, utstyr osv. '!$S$26*(-1))</f>
        <v/>
      </c>
      <c r="T30" s="207" t="str">
        <f>IF(AND('05 Målinger'!AT40="",'05 Målinger'!AX40=""),"",('05 Målinger'!AT40+'05 Målinger'!AX40-'05 Målinger'!H40)*'02 Kostnader lønn, utstyr osv. '!$S$21/60*(-1)*'05 Målinger'!$E$14)</f>
        <v/>
      </c>
      <c r="U30" s="208" t="str">
        <f>IF('05 Målinger'!AT40="","",('kjøring-støtteark'!F33-'kjøring-støtteark'!H33)*'02 Kostnader lønn, utstyr osv. '!$S$21/60*(-1)*'05 Målinger'!$E$14)</f>
        <v/>
      </c>
      <c r="V30" s="209" t="str">
        <f>IF('05 Målinger'!AW40="","",('05 Målinger'!AW40-'05 Målinger'!J40)*'02 Kostnader lønn, utstyr osv. '!$S$37*'05 Målinger'!$E$14*(-1))</f>
        <v/>
      </c>
      <c r="W30" s="210" t="str">
        <f>IF('05 Målinger'!AV40="","",('05 Målinger'!AV40-'05 Målinger'!I40)*'02 Kostnader lønn, utstyr osv. '!$S$32*(-1)*'05 Målinger'!$E$14)</f>
        <v/>
      </c>
      <c r="X30" s="30"/>
      <c r="Y30" s="30"/>
      <c r="Z30" s="31"/>
      <c r="AA30" s="33"/>
      <c r="AB30" s="32"/>
      <c r="AC30" s="30"/>
      <c r="AD30" s="30"/>
      <c r="AE30" s="31"/>
      <c r="AF30" s="33"/>
      <c r="AG30" s="32"/>
      <c r="AH30" s="30"/>
      <c r="AI30" s="30"/>
      <c r="AJ30" s="31"/>
      <c r="AK30" s="33"/>
      <c r="AL30" s="32"/>
      <c r="AM30" s="30"/>
      <c r="AN30" s="30"/>
      <c r="AO30" s="31"/>
      <c r="AP30" s="33"/>
      <c r="AQ30" s="32"/>
      <c r="AR30" s="30"/>
      <c r="AS30" s="30"/>
      <c r="AT30" s="31"/>
      <c r="AU30" s="33"/>
      <c r="AV30" s="32"/>
      <c r="AW30" s="30"/>
      <c r="AX30" s="30"/>
      <c r="AY30" s="31"/>
      <c r="AZ30" s="33"/>
      <c r="BA30" s="32"/>
      <c r="BB30" s="30"/>
      <c r="BC30" s="30"/>
      <c r="BD30" s="31"/>
      <c r="BE30" s="33"/>
      <c r="BF30" s="32"/>
      <c r="BG30" s="30"/>
      <c r="BH30" s="30"/>
      <c r="BI30" s="31"/>
      <c r="BJ30" s="33"/>
      <c r="BK30" s="32"/>
      <c r="BL30" s="30"/>
      <c r="BM30" s="30"/>
      <c r="BN30" s="31"/>
      <c r="BO30" s="33"/>
      <c r="BP30" s="32"/>
      <c r="BQ30" s="30"/>
      <c r="BR30" s="30"/>
      <c r="BS30" s="31"/>
      <c r="BT30" s="33"/>
      <c r="BU30" s="32"/>
      <c r="BV30" s="30"/>
      <c r="BW30" s="30"/>
      <c r="BX30" s="31"/>
      <c r="BY30" s="33"/>
      <c r="BZ30" s="32"/>
      <c r="CA30" s="30"/>
      <c r="CB30" s="30"/>
      <c r="CC30" s="31"/>
      <c r="CD30" s="33"/>
      <c r="CE30" s="32"/>
      <c r="CF30" s="30"/>
      <c r="CG30" s="30"/>
      <c r="CH30" s="31"/>
      <c r="CI30" s="33"/>
      <c r="CJ30" s="32"/>
      <c r="CK30" s="30"/>
      <c r="CL30" s="30"/>
      <c r="CM30" s="31"/>
      <c r="CN30" s="33"/>
      <c r="CO30" s="32"/>
      <c r="CP30" s="30"/>
      <c r="CQ30" s="30"/>
      <c r="CR30" s="31"/>
      <c r="CS30" s="33"/>
      <c r="CT30" s="32"/>
      <c r="CU30" s="30"/>
      <c r="CV30" s="30"/>
      <c r="CW30" s="31"/>
      <c r="CX30" s="33"/>
      <c r="CY30" s="32"/>
      <c r="CZ30" s="30"/>
      <c r="DA30" s="30"/>
      <c r="DB30" s="31"/>
      <c r="DC30" s="33"/>
      <c r="DD30" s="32"/>
      <c r="DE30" s="30"/>
      <c r="DF30" s="30"/>
      <c r="DG30" s="31"/>
      <c r="DH30" s="33"/>
      <c r="DI30" s="32"/>
      <c r="DJ30" s="30"/>
      <c r="DK30" s="30"/>
      <c r="DL30" s="31"/>
      <c r="DM30" s="33"/>
      <c r="DN30" s="32"/>
      <c r="DO30" s="30"/>
      <c r="DP30" s="30"/>
      <c r="DQ30" s="31"/>
      <c r="DR30" s="33"/>
      <c r="DS30" s="32"/>
      <c r="DT30" s="26">
        <f t="shared" si="1"/>
        <v>0</v>
      </c>
      <c r="DU30" s="254">
        <f t="shared" si="0"/>
        <v>0</v>
      </c>
    </row>
    <row r="31" spans="1:125">
      <c r="A31" s="204" t="str">
        <f>IF('04 Brukerregistrering'!C31="","",'04 Brukerregistrering'!C31)</f>
        <v/>
      </c>
      <c r="B31" s="205" t="str">
        <f>IF('04 Brukerregistrering'!G31="","",'04 Brukerregistrering'!G31)</f>
        <v/>
      </c>
      <c r="C31" s="206" t="str">
        <f>IF('04 Brukerregistrering'!I31="","",'04 Brukerregistrering'!I31)</f>
        <v/>
      </c>
      <c r="D31" s="207" t="str">
        <f>IF('05 Målinger'!M41="","",('05 Målinger'!M41-'05 Målinger'!$G$19)*'02 Kostnader lønn, utstyr osv. '!$S$26*(-1))</f>
        <v/>
      </c>
      <c r="E31" s="207" t="str">
        <f>IF(AND('05 Målinger'!N41="",'05 Målinger'!Q41=""),"",('05 Målinger'!N41+'05 Målinger'!Q41-'05 Målinger'!H41)*'02 Kostnader lønn, utstyr osv. '!$S$21/60*(-1)*'05 Målinger'!$E$14)</f>
        <v/>
      </c>
      <c r="F31" s="208" t="str">
        <f>IF('05 Målinger'!M41="","",('kjøring-støtteark'!E34-'kjøring-støtteark'!D34)*'02 Kostnader lønn, utstyr osv. '!$S$21/60*(-1)*'05 Målinger'!$E$14)</f>
        <v/>
      </c>
      <c r="G31" s="209" t="str">
        <f>IF('05 Målinger'!P41="","",('05 Målinger'!P41-'05 Målinger'!J41)*'02 Kostnader lønn, utstyr osv. '!$S$37*'05 Målinger'!$E$14*(-1))</f>
        <v/>
      </c>
      <c r="H31" s="210" t="str">
        <f>IF('05 Målinger'!O41="","",('05 Målinger'!O41-'05 Målinger'!I41)*'02 Kostnader lønn, utstyr osv. '!$S$32*(-1)*'05 Målinger'!$E$14)</f>
        <v/>
      </c>
      <c r="I31" s="207" t="str">
        <f>IF('05 Målinger'!X41="","",('05 Målinger'!X41-'05 Målinger'!$G$19)*'02 Kostnader lønn, utstyr osv. '!$S$26*(-1))</f>
        <v/>
      </c>
      <c r="J31" s="207" t="str">
        <f>IF(AND('05 Målinger'!X41="",'05 Målinger'!AB41=""),"",('05 Målinger'!X41+'05 Målinger'!AB41-'05 Målinger'!H41)*'02 Kostnader lønn, utstyr osv. '!$S$21/60*(-1)*'05 Målinger'!$E$14)</f>
        <v/>
      </c>
      <c r="K31" s="208" t="str">
        <f>IF('05 Målinger'!X41="","",('kjøring-støtteark'!F34-'kjøring-støtteark'!D34)*'02 Kostnader lønn, utstyr osv. '!$S$21/60*(-1)*'05 Målinger'!$E$14)</f>
        <v/>
      </c>
      <c r="L31" s="209" t="str">
        <f>IF('05 Målinger'!AA41="","",('05 Målinger'!AA41-'05 Målinger'!J41)*'02 Kostnader lønn, utstyr osv. '!$S$37*'05 Målinger'!$E$14*(-1))</f>
        <v/>
      </c>
      <c r="M31" s="210" t="str">
        <f>IF('05 Målinger'!Z41="","",('05 Målinger'!Z41-'05 Målinger'!I41)*'02 Kostnader lønn, utstyr osv. '!$S$32*(-1)*'05 Målinger'!$E$14)</f>
        <v/>
      </c>
      <c r="N31" s="207" t="str">
        <f>IF('05 Målinger'!AI41="","",('05 Målinger'!AI41-'05 Målinger'!$G$19)*'02 Kostnader lønn, utstyr osv. '!$S$26*(-1))</f>
        <v/>
      </c>
      <c r="O31" s="207" t="str">
        <f>IF(AND('05 Målinger'!AI41="",'05 Målinger'!AM41=""),"",('05 Målinger'!AI41+'05 Målinger'!AM41-'05 Målinger'!H41)*'02 Kostnader lønn, utstyr osv. '!$S$21/60*(-1)*'05 Målinger'!$E$14)</f>
        <v/>
      </c>
      <c r="P31" s="208" t="str">
        <f>IF('05 Målinger'!AI41="","",('kjøring-støtteark'!F34-'kjøring-støtteark'!G34)*'02 Kostnader lønn, utstyr osv. '!$S$21/60*(-1)*'05 Målinger'!$E$14)</f>
        <v/>
      </c>
      <c r="Q31" s="209" t="str">
        <f>IF('05 Målinger'!AL41="","",('05 Målinger'!AL41-'05 Målinger'!J41)*'02 Kostnader lønn, utstyr osv. '!$S$37*'05 Målinger'!$E$14*(-1))</f>
        <v/>
      </c>
      <c r="R31" s="210" t="str">
        <f>IF('05 Målinger'!AK41="","",('05 Målinger'!AK41-'05 Målinger'!I41)*'02 Kostnader lønn, utstyr osv. '!$S$32*(-1)*'05 Målinger'!$E$14)</f>
        <v/>
      </c>
      <c r="S31" s="207" t="str">
        <f>IF('05 Målinger'!AT41="","",('05 Målinger'!AT41-'05 Målinger'!$G$19)*'02 Kostnader lønn, utstyr osv. '!$S$26*(-1))</f>
        <v/>
      </c>
      <c r="T31" s="207" t="str">
        <f>IF(AND('05 Målinger'!AT41="",'05 Målinger'!AX41=""),"",('05 Målinger'!AT41+'05 Målinger'!AX41-'05 Målinger'!H41)*'02 Kostnader lønn, utstyr osv. '!$S$21/60*(-1)*'05 Målinger'!$E$14)</f>
        <v/>
      </c>
      <c r="U31" s="208" t="str">
        <f>IF('05 Målinger'!AT41="","",('kjøring-støtteark'!F34-'kjøring-støtteark'!H34)*'02 Kostnader lønn, utstyr osv. '!$S$21/60*(-1)*'05 Målinger'!$E$14)</f>
        <v/>
      </c>
      <c r="V31" s="209" t="str">
        <f>IF('05 Målinger'!AW41="","",('05 Målinger'!AW41-'05 Målinger'!J41)*'02 Kostnader lønn, utstyr osv. '!$S$37*'05 Målinger'!$E$14*(-1))</f>
        <v/>
      </c>
      <c r="W31" s="210" t="str">
        <f>IF('05 Målinger'!AV41="","",('05 Målinger'!AV41-'05 Målinger'!I41)*'02 Kostnader lønn, utstyr osv. '!$S$32*(-1)*'05 Målinger'!$E$14)</f>
        <v/>
      </c>
      <c r="X31" s="30"/>
      <c r="Y31" s="30"/>
      <c r="Z31" s="31"/>
      <c r="AA31" s="33"/>
      <c r="AB31" s="32"/>
      <c r="AC31" s="30"/>
      <c r="AD31" s="30"/>
      <c r="AE31" s="31"/>
      <c r="AF31" s="33"/>
      <c r="AG31" s="32"/>
      <c r="AH31" s="30"/>
      <c r="AI31" s="30"/>
      <c r="AJ31" s="31"/>
      <c r="AK31" s="33"/>
      <c r="AL31" s="32"/>
      <c r="AM31" s="30"/>
      <c r="AN31" s="30"/>
      <c r="AO31" s="31"/>
      <c r="AP31" s="33"/>
      <c r="AQ31" s="32"/>
      <c r="AR31" s="30"/>
      <c r="AS31" s="30"/>
      <c r="AT31" s="31"/>
      <c r="AU31" s="33"/>
      <c r="AV31" s="32"/>
      <c r="AW31" s="30"/>
      <c r="AX31" s="30"/>
      <c r="AY31" s="31"/>
      <c r="AZ31" s="33"/>
      <c r="BA31" s="32"/>
      <c r="BB31" s="30"/>
      <c r="BC31" s="30"/>
      <c r="BD31" s="31"/>
      <c r="BE31" s="33"/>
      <c r="BF31" s="32"/>
      <c r="BG31" s="30"/>
      <c r="BH31" s="30"/>
      <c r="BI31" s="31"/>
      <c r="BJ31" s="33"/>
      <c r="BK31" s="32"/>
      <c r="BL31" s="30"/>
      <c r="BM31" s="30"/>
      <c r="BN31" s="31"/>
      <c r="BO31" s="33"/>
      <c r="BP31" s="32"/>
      <c r="BQ31" s="30"/>
      <c r="BR31" s="30"/>
      <c r="BS31" s="31"/>
      <c r="BT31" s="33"/>
      <c r="BU31" s="32"/>
      <c r="BV31" s="30"/>
      <c r="BW31" s="30"/>
      <c r="BX31" s="31"/>
      <c r="BY31" s="33"/>
      <c r="BZ31" s="32"/>
      <c r="CA31" s="30"/>
      <c r="CB31" s="30"/>
      <c r="CC31" s="31"/>
      <c r="CD31" s="33"/>
      <c r="CE31" s="32"/>
      <c r="CF31" s="30"/>
      <c r="CG31" s="30"/>
      <c r="CH31" s="31"/>
      <c r="CI31" s="33"/>
      <c r="CJ31" s="32"/>
      <c r="CK31" s="30"/>
      <c r="CL31" s="30"/>
      <c r="CM31" s="31"/>
      <c r="CN31" s="33"/>
      <c r="CO31" s="32"/>
      <c r="CP31" s="30"/>
      <c r="CQ31" s="30"/>
      <c r="CR31" s="31"/>
      <c r="CS31" s="33"/>
      <c r="CT31" s="32"/>
      <c r="CU31" s="30"/>
      <c r="CV31" s="30"/>
      <c r="CW31" s="31"/>
      <c r="CX31" s="33"/>
      <c r="CY31" s="32"/>
      <c r="CZ31" s="30"/>
      <c r="DA31" s="30"/>
      <c r="DB31" s="31"/>
      <c r="DC31" s="33"/>
      <c r="DD31" s="32"/>
      <c r="DE31" s="30"/>
      <c r="DF31" s="30"/>
      <c r="DG31" s="31"/>
      <c r="DH31" s="33"/>
      <c r="DI31" s="32"/>
      <c r="DJ31" s="30"/>
      <c r="DK31" s="30"/>
      <c r="DL31" s="31"/>
      <c r="DM31" s="33"/>
      <c r="DN31" s="32"/>
      <c r="DO31" s="30"/>
      <c r="DP31" s="30"/>
      <c r="DQ31" s="31"/>
      <c r="DR31" s="33"/>
      <c r="DS31" s="32"/>
      <c r="DT31" s="26">
        <f t="shared" si="1"/>
        <v>0</v>
      </c>
      <c r="DU31" s="254">
        <f t="shared" si="0"/>
        <v>0</v>
      </c>
    </row>
    <row r="32" spans="1:125">
      <c r="A32" s="204" t="str">
        <f>IF('04 Brukerregistrering'!C32="","",'04 Brukerregistrering'!C32)</f>
        <v/>
      </c>
      <c r="B32" s="205" t="str">
        <f>IF('04 Brukerregistrering'!G32="","",'04 Brukerregistrering'!G32)</f>
        <v/>
      </c>
      <c r="C32" s="206" t="str">
        <f>IF('04 Brukerregistrering'!I32="","",'04 Brukerregistrering'!I32)</f>
        <v/>
      </c>
      <c r="D32" s="207" t="str">
        <f>IF('05 Målinger'!M42="","",('05 Målinger'!M42-'05 Målinger'!$G$19)*'02 Kostnader lønn, utstyr osv. '!$S$26*(-1))</f>
        <v/>
      </c>
      <c r="E32" s="207" t="str">
        <f>IF(AND('05 Målinger'!N42="",'05 Målinger'!Q42=""),"",('05 Målinger'!N42+'05 Målinger'!Q42-'05 Målinger'!H42)*'02 Kostnader lønn, utstyr osv. '!$S$21/60*(-1)*'05 Målinger'!$E$14)</f>
        <v/>
      </c>
      <c r="F32" s="208" t="str">
        <f>IF('05 Målinger'!M42="","",('kjøring-støtteark'!E35-'kjøring-støtteark'!D35)*'02 Kostnader lønn, utstyr osv. '!$S$21/60*(-1)*'05 Målinger'!$E$14)</f>
        <v/>
      </c>
      <c r="G32" s="209" t="str">
        <f>IF('05 Målinger'!P42="","",('05 Målinger'!P42-'05 Målinger'!J42)*'02 Kostnader lønn, utstyr osv. '!$S$37*'05 Målinger'!$E$14*(-1))</f>
        <v/>
      </c>
      <c r="H32" s="210" t="str">
        <f>IF('05 Målinger'!O42="","",('05 Målinger'!O42-'05 Målinger'!I42)*'02 Kostnader lønn, utstyr osv. '!$S$32*(-1)*'05 Målinger'!$E$14)</f>
        <v/>
      </c>
      <c r="I32" s="207" t="str">
        <f>IF('05 Målinger'!X42="","",('05 Målinger'!X42-'05 Målinger'!$G$19)*'02 Kostnader lønn, utstyr osv. '!$S$26*(-1))</f>
        <v/>
      </c>
      <c r="J32" s="207" t="str">
        <f>IF(AND('05 Målinger'!X42="",'05 Målinger'!AB42=""),"",('05 Målinger'!X42+'05 Målinger'!AB42-'05 Målinger'!H42)*'02 Kostnader lønn, utstyr osv. '!$S$21/60*(-1)*'05 Målinger'!$E$14)</f>
        <v/>
      </c>
      <c r="K32" s="208" t="str">
        <f>IF('05 Målinger'!X42="","",('kjøring-støtteark'!F35-'kjøring-støtteark'!D35)*'02 Kostnader lønn, utstyr osv. '!$S$21/60*(-1)*'05 Målinger'!$E$14)</f>
        <v/>
      </c>
      <c r="L32" s="209" t="str">
        <f>IF('05 Målinger'!AA42="","",('05 Målinger'!AA42-'05 Målinger'!J42)*'02 Kostnader lønn, utstyr osv. '!$S$37*'05 Målinger'!$E$14*(-1))</f>
        <v/>
      </c>
      <c r="M32" s="210" t="str">
        <f>IF('05 Målinger'!Z42="","",('05 Målinger'!Z42-'05 Målinger'!I42)*'02 Kostnader lønn, utstyr osv. '!$S$32*(-1)*'05 Målinger'!$E$14)</f>
        <v/>
      </c>
      <c r="N32" s="207" t="str">
        <f>IF('05 Målinger'!AI42="","",('05 Målinger'!AI42-'05 Målinger'!$G$19)*'02 Kostnader lønn, utstyr osv. '!$S$26*(-1))</f>
        <v/>
      </c>
      <c r="O32" s="207" t="str">
        <f>IF(AND('05 Målinger'!AI42="",'05 Målinger'!AM42=""),"",('05 Målinger'!AI42+'05 Målinger'!AM42-'05 Målinger'!H42)*'02 Kostnader lønn, utstyr osv. '!$S$21/60*(-1)*'05 Målinger'!$E$14)</f>
        <v/>
      </c>
      <c r="P32" s="208" t="str">
        <f>IF('05 Målinger'!AI42="","",('kjøring-støtteark'!F35-'kjøring-støtteark'!G35)*'02 Kostnader lønn, utstyr osv. '!$S$21/60*(-1)*'05 Målinger'!$E$14)</f>
        <v/>
      </c>
      <c r="Q32" s="209" t="str">
        <f>IF('05 Målinger'!AL42="","",('05 Målinger'!AL42-'05 Målinger'!J42)*'02 Kostnader lønn, utstyr osv. '!$S$37*'05 Målinger'!$E$14*(-1))</f>
        <v/>
      </c>
      <c r="R32" s="210" t="str">
        <f>IF('05 Målinger'!AK42="","",('05 Målinger'!AK42-'05 Målinger'!I42)*'02 Kostnader lønn, utstyr osv. '!$S$32*(-1)*'05 Målinger'!$E$14)</f>
        <v/>
      </c>
      <c r="S32" s="207" t="str">
        <f>IF('05 Målinger'!AT42="","",('05 Målinger'!AT42-'05 Målinger'!$G$19)*'02 Kostnader lønn, utstyr osv. '!$S$26*(-1))</f>
        <v/>
      </c>
      <c r="T32" s="207" t="str">
        <f>IF(AND('05 Målinger'!AT42="",'05 Målinger'!AX42=""),"",('05 Målinger'!AT42+'05 Målinger'!AX42-'05 Målinger'!H42)*'02 Kostnader lønn, utstyr osv. '!$S$21/60*(-1)*'05 Målinger'!$E$14)</f>
        <v/>
      </c>
      <c r="U32" s="208" t="str">
        <f>IF('05 Målinger'!AT42="","",('kjøring-støtteark'!F35-'kjøring-støtteark'!H35)*'02 Kostnader lønn, utstyr osv. '!$S$21/60*(-1)*'05 Målinger'!$E$14)</f>
        <v/>
      </c>
      <c r="V32" s="209" t="str">
        <f>IF('05 Målinger'!AW42="","",('05 Målinger'!AW42-'05 Målinger'!J42)*'02 Kostnader lønn, utstyr osv. '!$S$37*'05 Målinger'!$E$14*(-1))</f>
        <v/>
      </c>
      <c r="W32" s="210" t="str">
        <f>IF('05 Målinger'!AV42="","",('05 Målinger'!AV42-'05 Målinger'!I42)*'02 Kostnader lønn, utstyr osv. '!$S$32*(-1)*'05 Målinger'!$E$14)</f>
        <v/>
      </c>
      <c r="X32" s="30"/>
      <c r="Y32" s="30"/>
      <c r="Z32" s="31"/>
      <c r="AA32" s="33"/>
      <c r="AB32" s="32"/>
      <c r="AC32" s="30"/>
      <c r="AD32" s="30"/>
      <c r="AE32" s="31"/>
      <c r="AF32" s="33"/>
      <c r="AG32" s="32"/>
      <c r="AH32" s="30"/>
      <c r="AI32" s="30"/>
      <c r="AJ32" s="31"/>
      <c r="AK32" s="33"/>
      <c r="AL32" s="32"/>
      <c r="AM32" s="30"/>
      <c r="AN32" s="30"/>
      <c r="AO32" s="31"/>
      <c r="AP32" s="33"/>
      <c r="AQ32" s="32"/>
      <c r="AR32" s="30"/>
      <c r="AS32" s="30"/>
      <c r="AT32" s="31"/>
      <c r="AU32" s="33"/>
      <c r="AV32" s="32"/>
      <c r="AW32" s="30"/>
      <c r="AX32" s="30"/>
      <c r="AY32" s="31"/>
      <c r="AZ32" s="33"/>
      <c r="BA32" s="32"/>
      <c r="BB32" s="30"/>
      <c r="BC32" s="30"/>
      <c r="BD32" s="31"/>
      <c r="BE32" s="33"/>
      <c r="BF32" s="32"/>
      <c r="BG32" s="30"/>
      <c r="BH32" s="30"/>
      <c r="BI32" s="31"/>
      <c r="BJ32" s="33"/>
      <c r="BK32" s="32"/>
      <c r="BL32" s="30"/>
      <c r="BM32" s="30"/>
      <c r="BN32" s="31"/>
      <c r="BO32" s="33"/>
      <c r="BP32" s="32"/>
      <c r="BQ32" s="30"/>
      <c r="BR32" s="30"/>
      <c r="BS32" s="31"/>
      <c r="BT32" s="33"/>
      <c r="BU32" s="32"/>
      <c r="BV32" s="30"/>
      <c r="BW32" s="30"/>
      <c r="BX32" s="31"/>
      <c r="BY32" s="33"/>
      <c r="BZ32" s="32"/>
      <c r="CA32" s="30"/>
      <c r="CB32" s="30"/>
      <c r="CC32" s="31"/>
      <c r="CD32" s="33"/>
      <c r="CE32" s="32"/>
      <c r="CF32" s="30"/>
      <c r="CG32" s="30"/>
      <c r="CH32" s="31"/>
      <c r="CI32" s="33"/>
      <c r="CJ32" s="32"/>
      <c r="CK32" s="30"/>
      <c r="CL32" s="30"/>
      <c r="CM32" s="31"/>
      <c r="CN32" s="33"/>
      <c r="CO32" s="32"/>
      <c r="CP32" s="30"/>
      <c r="CQ32" s="30"/>
      <c r="CR32" s="31"/>
      <c r="CS32" s="33"/>
      <c r="CT32" s="32"/>
      <c r="CU32" s="30"/>
      <c r="CV32" s="30"/>
      <c r="CW32" s="31"/>
      <c r="CX32" s="33"/>
      <c r="CY32" s="32"/>
      <c r="CZ32" s="30"/>
      <c r="DA32" s="30"/>
      <c r="DB32" s="31"/>
      <c r="DC32" s="33"/>
      <c r="DD32" s="32"/>
      <c r="DE32" s="30"/>
      <c r="DF32" s="30"/>
      <c r="DG32" s="31"/>
      <c r="DH32" s="33"/>
      <c r="DI32" s="32"/>
      <c r="DJ32" s="30"/>
      <c r="DK32" s="30"/>
      <c r="DL32" s="31"/>
      <c r="DM32" s="33"/>
      <c r="DN32" s="32"/>
      <c r="DO32" s="30"/>
      <c r="DP32" s="30"/>
      <c r="DQ32" s="31"/>
      <c r="DR32" s="33"/>
      <c r="DS32" s="32"/>
      <c r="DT32" s="26">
        <f t="shared" si="1"/>
        <v>0</v>
      </c>
      <c r="DU32" s="254">
        <f t="shared" si="0"/>
        <v>0</v>
      </c>
    </row>
    <row r="33" spans="1:125">
      <c r="A33" s="204" t="str">
        <f>IF('04 Brukerregistrering'!C33="","",'04 Brukerregistrering'!C33)</f>
        <v/>
      </c>
      <c r="B33" s="205" t="str">
        <f>IF('04 Brukerregistrering'!G33="","",'04 Brukerregistrering'!G33)</f>
        <v/>
      </c>
      <c r="C33" s="206" t="str">
        <f>IF('04 Brukerregistrering'!I33="","",'04 Brukerregistrering'!I33)</f>
        <v/>
      </c>
      <c r="D33" s="207" t="str">
        <f>IF('05 Målinger'!M43="","",('05 Målinger'!M43-'05 Målinger'!$G$19)*'02 Kostnader lønn, utstyr osv. '!$S$26*(-1))</f>
        <v/>
      </c>
      <c r="E33" s="207" t="str">
        <f>IF(AND('05 Målinger'!N43="",'05 Målinger'!Q43=""),"",('05 Målinger'!N43+'05 Målinger'!Q43-'05 Målinger'!H43)*'02 Kostnader lønn, utstyr osv. '!$S$21/60*(-1)*'05 Målinger'!$E$14)</f>
        <v/>
      </c>
      <c r="F33" s="208" t="str">
        <f>IF('05 Målinger'!M43="","",('kjøring-støtteark'!E36-'kjøring-støtteark'!D36)*'02 Kostnader lønn, utstyr osv. '!$S$21/60*(-1)*'05 Målinger'!$E$14)</f>
        <v/>
      </c>
      <c r="G33" s="209" t="str">
        <f>IF('05 Målinger'!P43="","",('05 Målinger'!P43-'05 Målinger'!J43)*'02 Kostnader lønn, utstyr osv. '!$S$37*'05 Målinger'!$E$14*(-1))</f>
        <v/>
      </c>
      <c r="H33" s="210" t="str">
        <f>IF('05 Målinger'!O43="","",('05 Målinger'!O43-'05 Målinger'!I43)*'02 Kostnader lønn, utstyr osv. '!$S$32*(-1)*'05 Målinger'!$E$14)</f>
        <v/>
      </c>
      <c r="I33" s="207" t="str">
        <f>IF('05 Målinger'!X43="","",('05 Målinger'!X43-'05 Målinger'!$G$19)*'02 Kostnader lønn, utstyr osv. '!$S$26*(-1))</f>
        <v/>
      </c>
      <c r="J33" s="207" t="str">
        <f>IF(AND('05 Målinger'!X43="",'05 Målinger'!AB43=""),"",('05 Målinger'!X43+'05 Målinger'!AB43-'05 Målinger'!H43)*'02 Kostnader lønn, utstyr osv. '!$S$21/60*(-1)*'05 Målinger'!$E$14)</f>
        <v/>
      </c>
      <c r="K33" s="208" t="str">
        <f>IF('05 Målinger'!X43="","",('kjøring-støtteark'!F36-'kjøring-støtteark'!D36)*'02 Kostnader lønn, utstyr osv. '!$S$21/60*(-1)*'05 Målinger'!$E$14)</f>
        <v/>
      </c>
      <c r="L33" s="209" t="str">
        <f>IF('05 Målinger'!AA43="","",('05 Målinger'!AA43-'05 Målinger'!J43)*'02 Kostnader lønn, utstyr osv. '!$S$37*'05 Målinger'!$E$14*(-1))</f>
        <v/>
      </c>
      <c r="M33" s="210" t="str">
        <f>IF('05 Målinger'!Z43="","",('05 Målinger'!Z43-'05 Målinger'!I43)*'02 Kostnader lønn, utstyr osv. '!$S$32*(-1)*'05 Målinger'!$E$14)</f>
        <v/>
      </c>
      <c r="N33" s="207" t="str">
        <f>IF('05 Målinger'!AI43="","",('05 Målinger'!AI43-'05 Målinger'!$G$19)*'02 Kostnader lønn, utstyr osv. '!$S$26*(-1))</f>
        <v/>
      </c>
      <c r="O33" s="207" t="str">
        <f>IF(AND('05 Målinger'!AI43="",'05 Målinger'!AM43=""),"",('05 Målinger'!AI43+'05 Målinger'!AM43-'05 Målinger'!H43)*'02 Kostnader lønn, utstyr osv. '!$S$21/60*(-1)*'05 Målinger'!$E$14)</f>
        <v/>
      </c>
      <c r="P33" s="208" t="str">
        <f>IF('05 Målinger'!AI43="","",('kjøring-støtteark'!F36-'kjøring-støtteark'!G36)*'02 Kostnader lønn, utstyr osv. '!$S$21/60*(-1)*'05 Målinger'!$E$14)</f>
        <v/>
      </c>
      <c r="Q33" s="209" t="str">
        <f>IF('05 Målinger'!AL43="","",('05 Målinger'!AL43-'05 Målinger'!J43)*'02 Kostnader lønn, utstyr osv. '!$S$37*'05 Målinger'!$E$14*(-1))</f>
        <v/>
      </c>
      <c r="R33" s="210" t="str">
        <f>IF('05 Målinger'!AK43="","",('05 Målinger'!AK43-'05 Målinger'!I43)*'02 Kostnader lønn, utstyr osv. '!$S$32*(-1)*'05 Målinger'!$E$14)</f>
        <v/>
      </c>
      <c r="S33" s="207" t="str">
        <f>IF('05 Målinger'!AT43="","",('05 Målinger'!AT43-'05 Målinger'!$G$19)*'02 Kostnader lønn, utstyr osv. '!$S$26*(-1))</f>
        <v/>
      </c>
      <c r="T33" s="207" t="str">
        <f>IF(AND('05 Målinger'!AT43="",'05 Målinger'!AX43=""),"",('05 Målinger'!AT43+'05 Målinger'!AX43-'05 Målinger'!H43)*'02 Kostnader lønn, utstyr osv. '!$S$21/60*(-1)*'05 Målinger'!$E$14)</f>
        <v/>
      </c>
      <c r="U33" s="208" t="str">
        <f>IF('05 Målinger'!AT43="","",('kjøring-støtteark'!F36-'kjøring-støtteark'!H36)*'02 Kostnader lønn, utstyr osv. '!$S$21/60*(-1)*'05 Målinger'!$E$14)</f>
        <v/>
      </c>
      <c r="V33" s="209" t="str">
        <f>IF('05 Målinger'!AW43="","",('05 Målinger'!AW43-'05 Målinger'!J43)*'02 Kostnader lønn, utstyr osv. '!$S$37*'05 Målinger'!$E$14*(-1))</f>
        <v/>
      </c>
      <c r="W33" s="210" t="str">
        <f>IF('05 Målinger'!AV43="","",('05 Målinger'!AV43-'05 Målinger'!I43)*'02 Kostnader lønn, utstyr osv. '!$S$32*(-1)*'05 Målinger'!$E$14)</f>
        <v/>
      </c>
      <c r="X33" s="30"/>
      <c r="Y33" s="30"/>
      <c r="Z33" s="31"/>
      <c r="AA33" s="33"/>
      <c r="AB33" s="32"/>
      <c r="AC33" s="30"/>
      <c r="AD33" s="30"/>
      <c r="AE33" s="31"/>
      <c r="AF33" s="33"/>
      <c r="AG33" s="32"/>
      <c r="AH33" s="30"/>
      <c r="AI33" s="30"/>
      <c r="AJ33" s="31"/>
      <c r="AK33" s="33"/>
      <c r="AL33" s="32"/>
      <c r="AM33" s="30"/>
      <c r="AN33" s="30"/>
      <c r="AO33" s="31"/>
      <c r="AP33" s="33"/>
      <c r="AQ33" s="32"/>
      <c r="AR33" s="30"/>
      <c r="AS33" s="30"/>
      <c r="AT33" s="31"/>
      <c r="AU33" s="33"/>
      <c r="AV33" s="32"/>
      <c r="AW33" s="30"/>
      <c r="AX33" s="30"/>
      <c r="AY33" s="31"/>
      <c r="AZ33" s="33"/>
      <c r="BA33" s="32"/>
      <c r="BB33" s="30"/>
      <c r="BC33" s="30"/>
      <c r="BD33" s="31"/>
      <c r="BE33" s="33"/>
      <c r="BF33" s="32"/>
      <c r="BG33" s="30"/>
      <c r="BH33" s="30"/>
      <c r="BI33" s="31"/>
      <c r="BJ33" s="33"/>
      <c r="BK33" s="32"/>
      <c r="BL33" s="30"/>
      <c r="BM33" s="30"/>
      <c r="BN33" s="31"/>
      <c r="BO33" s="33"/>
      <c r="BP33" s="32"/>
      <c r="BQ33" s="30"/>
      <c r="BR33" s="30"/>
      <c r="BS33" s="31"/>
      <c r="BT33" s="33"/>
      <c r="BU33" s="32"/>
      <c r="BV33" s="30"/>
      <c r="BW33" s="30"/>
      <c r="BX33" s="31"/>
      <c r="BY33" s="33"/>
      <c r="BZ33" s="32"/>
      <c r="CA33" s="30"/>
      <c r="CB33" s="30"/>
      <c r="CC33" s="31"/>
      <c r="CD33" s="33"/>
      <c r="CE33" s="32"/>
      <c r="CF33" s="30"/>
      <c r="CG33" s="30"/>
      <c r="CH33" s="31"/>
      <c r="CI33" s="33"/>
      <c r="CJ33" s="32"/>
      <c r="CK33" s="30"/>
      <c r="CL33" s="30"/>
      <c r="CM33" s="31"/>
      <c r="CN33" s="33"/>
      <c r="CO33" s="32"/>
      <c r="CP33" s="30"/>
      <c r="CQ33" s="30"/>
      <c r="CR33" s="31"/>
      <c r="CS33" s="33"/>
      <c r="CT33" s="32"/>
      <c r="CU33" s="30"/>
      <c r="CV33" s="30"/>
      <c r="CW33" s="31"/>
      <c r="CX33" s="33"/>
      <c r="CY33" s="32"/>
      <c r="CZ33" s="30"/>
      <c r="DA33" s="30"/>
      <c r="DB33" s="31"/>
      <c r="DC33" s="33"/>
      <c r="DD33" s="32"/>
      <c r="DE33" s="30"/>
      <c r="DF33" s="30"/>
      <c r="DG33" s="31"/>
      <c r="DH33" s="33"/>
      <c r="DI33" s="32"/>
      <c r="DJ33" s="30"/>
      <c r="DK33" s="30"/>
      <c r="DL33" s="31"/>
      <c r="DM33" s="33"/>
      <c r="DN33" s="32"/>
      <c r="DO33" s="30"/>
      <c r="DP33" s="30"/>
      <c r="DQ33" s="31"/>
      <c r="DR33" s="33"/>
      <c r="DS33" s="32"/>
      <c r="DT33" s="26">
        <f t="shared" si="1"/>
        <v>0</v>
      </c>
      <c r="DU33" s="254">
        <f t="shared" si="0"/>
        <v>0</v>
      </c>
    </row>
    <row r="34" spans="1:125">
      <c r="A34" s="204" t="str">
        <f>IF('04 Brukerregistrering'!C34="","",'04 Brukerregistrering'!C34)</f>
        <v/>
      </c>
      <c r="B34" s="205" t="str">
        <f>IF('04 Brukerregistrering'!G34="","",'04 Brukerregistrering'!G34)</f>
        <v/>
      </c>
      <c r="C34" s="206" t="str">
        <f>IF('04 Brukerregistrering'!I34="","",'04 Brukerregistrering'!I34)</f>
        <v/>
      </c>
      <c r="D34" s="207" t="str">
        <f>IF('05 Målinger'!M44="","",('05 Målinger'!M44-'05 Målinger'!$G$19)*'02 Kostnader lønn, utstyr osv. '!$S$26*(-1))</f>
        <v/>
      </c>
      <c r="E34" s="207" t="str">
        <f>IF(AND('05 Målinger'!N44="",'05 Målinger'!Q44=""),"",('05 Målinger'!N44+'05 Målinger'!Q44-'05 Målinger'!H44)*'02 Kostnader lønn, utstyr osv. '!$S$21/60*(-1)*'05 Målinger'!$E$14)</f>
        <v/>
      </c>
      <c r="F34" s="208" t="str">
        <f>IF('05 Målinger'!M44="","",('kjøring-støtteark'!E37-'kjøring-støtteark'!D37)*'02 Kostnader lønn, utstyr osv. '!$S$21/60*(-1)*'05 Målinger'!$E$14)</f>
        <v/>
      </c>
      <c r="G34" s="209" t="str">
        <f>IF('05 Målinger'!P44="","",('05 Målinger'!P44-'05 Målinger'!J44)*'02 Kostnader lønn, utstyr osv. '!$S$37*'05 Målinger'!$E$14*(-1))</f>
        <v/>
      </c>
      <c r="H34" s="210" t="str">
        <f>IF('05 Målinger'!O44="","",('05 Målinger'!O44-'05 Målinger'!I44)*'02 Kostnader lønn, utstyr osv. '!$S$32*(-1)*'05 Målinger'!$E$14)</f>
        <v/>
      </c>
      <c r="I34" s="207" t="str">
        <f>IF('05 Målinger'!X44="","",('05 Målinger'!X44-'05 Målinger'!$G$19)*'02 Kostnader lønn, utstyr osv. '!$S$26*(-1))</f>
        <v/>
      </c>
      <c r="J34" s="207" t="str">
        <f>IF(AND('05 Målinger'!X44="",'05 Målinger'!AB44=""),"",('05 Målinger'!X44+'05 Målinger'!AB44-'05 Målinger'!H44)*'02 Kostnader lønn, utstyr osv. '!$S$21/60*(-1)*'05 Målinger'!$E$14)</f>
        <v/>
      </c>
      <c r="K34" s="208" t="str">
        <f>IF('05 Målinger'!X44="","",('kjøring-støtteark'!F37-'kjøring-støtteark'!D37)*'02 Kostnader lønn, utstyr osv. '!$S$21/60*(-1)*'05 Målinger'!$E$14)</f>
        <v/>
      </c>
      <c r="L34" s="209" t="str">
        <f>IF('05 Målinger'!AA44="","",('05 Målinger'!AA44-'05 Målinger'!J44)*'02 Kostnader lønn, utstyr osv. '!$S$37*'05 Målinger'!$E$14*(-1))</f>
        <v/>
      </c>
      <c r="M34" s="210" t="str">
        <f>IF('05 Målinger'!Z44="","",('05 Målinger'!Z44-'05 Målinger'!I44)*'02 Kostnader lønn, utstyr osv. '!$S$32*(-1)*'05 Målinger'!$E$14)</f>
        <v/>
      </c>
      <c r="N34" s="207" t="str">
        <f>IF('05 Målinger'!AI44="","",('05 Målinger'!AI44-'05 Målinger'!$G$19)*'02 Kostnader lønn, utstyr osv. '!$S$26*(-1))</f>
        <v/>
      </c>
      <c r="O34" s="207" t="str">
        <f>IF(AND('05 Målinger'!AI44="",'05 Målinger'!AM44=""),"",('05 Målinger'!AI44+'05 Målinger'!AM44-'05 Målinger'!H44)*'02 Kostnader lønn, utstyr osv. '!$S$21/60*(-1)*'05 Målinger'!$E$14)</f>
        <v/>
      </c>
      <c r="P34" s="208" t="str">
        <f>IF('05 Målinger'!AI44="","",('kjøring-støtteark'!F37-'kjøring-støtteark'!G37)*'02 Kostnader lønn, utstyr osv. '!$S$21/60*(-1)*'05 Målinger'!$E$14)</f>
        <v/>
      </c>
      <c r="Q34" s="209" t="str">
        <f>IF('05 Målinger'!AL44="","",('05 Målinger'!AL44-'05 Målinger'!J44)*'02 Kostnader lønn, utstyr osv. '!$S$37*'05 Målinger'!$E$14*(-1))</f>
        <v/>
      </c>
      <c r="R34" s="210" t="str">
        <f>IF('05 Målinger'!AK44="","",('05 Målinger'!AK44-'05 Målinger'!I44)*'02 Kostnader lønn, utstyr osv. '!$S$32*(-1)*'05 Målinger'!$E$14)</f>
        <v/>
      </c>
      <c r="S34" s="207" t="str">
        <f>IF('05 Målinger'!AT44="","",('05 Målinger'!AT44-'05 Målinger'!$G$19)*'02 Kostnader lønn, utstyr osv. '!$S$26*(-1))</f>
        <v/>
      </c>
      <c r="T34" s="207" t="str">
        <f>IF(AND('05 Målinger'!AT44="",'05 Målinger'!AX44=""),"",('05 Målinger'!AT44+'05 Målinger'!AX44-'05 Målinger'!H44)*'02 Kostnader lønn, utstyr osv. '!$S$21/60*(-1)*'05 Målinger'!$E$14)</f>
        <v/>
      </c>
      <c r="U34" s="208" t="str">
        <f>IF('05 Målinger'!AT44="","",('kjøring-støtteark'!F37-'kjøring-støtteark'!H37)*'02 Kostnader lønn, utstyr osv. '!$S$21/60*(-1)*'05 Målinger'!$E$14)</f>
        <v/>
      </c>
      <c r="V34" s="209" t="str">
        <f>IF('05 Målinger'!AW44="","",('05 Målinger'!AW44-'05 Målinger'!J44)*'02 Kostnader lønn, utstyr osv. '!$S$37*'05 Målinger'!$E$14*(-1))</f>
        <v/>
      </c>
      <c r="W34" s="210" t="str">
        <f>IF('05 Målinger'!AV44="","",('05 Målinger'!AV44-'05 Målinger'!I44)*'02 Kostnader lønn, utstyr osv. '!$S$32*(-1)*'05 Målinger'!$E$14)</f>
        <v/>
      </c>
      <c r="X34" s="30"/>
      <c r="Y34" s="30"/>
      <c r="Z34" s="31"/>
      <c r="AA34" s="33"/>
      <c r="AB34" s="32"/>
      <c r="AC34" s="30"/>
      <c r="AD34" s="30"/>
      <c r="AE34" s="31"/>
      <c r="AF34" s="33"/>
      <c r="AG34" s="32"/>
      <c r="AH34" s="30"/>
      <c r="AI34" s="30"/>
      <c r="AJ34" s="31"/>
      <c r="AK34" s="33"/>
      <c r="AL34" s="32"/>
      <c r="AM34" s="30"/>
      <c r="AN34" s="30"/>
      <c r="AO34" s="31"/>
      <c r="AP34" s="33"/>
      <c r="AQ34" s="32"/>
      <c r="AR34" s="30"/>
      <c r="AS34" s="30"/>
      <c r="AT34" s="31"/>
      <c r="AU34" s="33"/>
      <c r="AV34" s="32"/>
      <c r="AW34" s="30"/>
      <c r="AX34" s="30"/>
      <c r="AY34" s="31"/>
      <c r="AZ34" s="33"/>
      <c r="BA34" s="32"/>
      <c r="BB34" s="30"/>
      <c r="BC34" s="30"/>
      <c r="BD34" s="31"/>
      <c r="BE34" s="33"/>
      <c r="BF34" s="32"/>
      <c r="BG34" s="30"/>
      <c r="BH34" s="30"/>
      <c r="BI34" s="31"/>
      <c r="BJ34" s="33"/>
      <c r="BK34" s="32"/>
      <c r="BL34" s="30"/>
      <c r="BM34" s="30"/>
      <c r="BN34" s="31"/>
      <c r="BO34" s="33"/>
      <c r="BP34" s="32"/>
      <c r="BQ34" s="30"/>
      <c r="BR34" s="30"/>
      <c r="BS34" s="31"/>
      <c r="BT34" s="33"/>
      <c r="BU34" s="32"/>
      <c r="BV34" s="30"/>
      <c r="BW34" s="30"/>
      <c r="BX34" s="31"/>
      <c r="BY34" s="33"/>
      <c r="BZ34" s="32"/>
      <c r="CA34" s="30"/>
      <c r="CB34" s="30"/>
      <c r="CC34" s="31"/>
      <c r="CD34" s="33"/>
      <c r="CE34" s="32"/>
      <c r="CF34" s="30"/>
      <c r="CG34" s="30"/>
      <c r="CH34" s="31"/>
      <c r="CI34" s="33"/>
      <c r="CJ34" s="32"/>
      <c r="CK34" s="30"/>
      <c r="CL34" s="30"/>
      <c r="CM34" s="31"/>
      <c r="CN34" s="33"/>
      <c r="CO34" s="32"/>
      <c r="CP34" s="30"/>
      <c r="CQ34" s="30"/>
      <c r="CR34" s="31"/>
      <c r="CS34" s="33"/>
      <c r="CT34" s="32"/>
      <c r="CU34" s="30"/>
      <c r="CV34" s="30"/>
      <c r="CW34" s="31"/>
      <c r="CX34" s="33"/>
      <c r="CY34" s="32"/>
      <c r="CZ34" s="30"/>
      <c r="DA34" s="30"/>
      <c r="DB34" s="31"/>
      <c r="DC34" s="33"/>
      <c r="DD34" s="32"/>
      <c r="DE34" s="30"/>
      <c r="DF34" s="30"/>
      <c r="DG34" s="31"/>
      <c r="DH34" s="33"/>
      <c r="DI34" s="32"/>
      <c r="DJ34" s="30"/>
      <c r="DK34" s="30"/>
      <c r="DL34" s="31"/>
      <c r="DM34" s="33"/>
      <c r="DN34" s="32"/>
      <c r="DO34" s="30"/>
      <c r="DP34" s="30"/>
      <c r="DQ34" s="31"/>
      <c r="DR34" s="33"/>
      <c r="DS34" s="32"/>
      <c r="DT34" s="26">
        <f t="shared" si="1"/>
        <v>0</v>
      </c>
      <c r="DU34" s="254">
        <f t="shared" si="0"/>
        <v>0</v>
      </c>
    </row>
    <row r="35" spans="1:125">
      <c r="A35" s="204" t="str">
        <f>IF('04 Brukerregistrering'!C35="","",'04 Brukerregistrering'!C35)</f>
        <v/>
      </c>
      <c r="B35" s="205" t="str">
        <f>IF('04 Brukerregistrering'!G35="","",'04 Brukerregistrering'!G35)</f>
        <v/>
      </c>
      <c r="C35" s="206" t="str">
        <f>IF('04 Brukerregistrering'!I35="","",'04 Brukerregistrering'!I35)</f>
        <v/>
      </c>
      <c r="D35" s="207" t="str">
        <f>IF('05 Målinger'!M45="","",('05 Målinger'!M45-'05 Målinger'!$G$19)*'02 Kostnader lønn, utstyr osv. '!$S$26*(-1))</f>
        <v/>
      </c>
      <c r="E35" s="207" t="str">
        <f>IF(AND('05 Målinger'!N45="",'05 Målinger'!Q45=""),"",('05 Målinger'!N45+'05 Målinger'!Q45-'05 Målinger'!H45)*'02 Kostnader lønn, utstyr osv. '!$S$21/60*(-1)*'05 Målinger'!$E$14)</f>
        <v/>
      </c>
      <c r="F35" s="208" t="str">
        <f>IF('05 Målinger'!M45="","",('kjøring-støtteark'!E38-'kjøring-støtteark'!D38)*'02 Kostnader lønn, utstyr osv. '!$S$21/60*(-1)*'05 Målinger'!$E$14)</f>
        <v/>
      </c>
      <c r="G35" s="209" t="str">
        <f>IF('05 Målinger'!P45="","",('05 Målinger'!P45-'05 Målinger'!J45)*'02 Kostnader lønn, utstyr osv. '!$S$37*'05 Målinger'!$E$14*(-1))</f>
        <v/>
      </c>
      <c r="H35" s="210" t="str">
        <f>IF('05 Målinger'!O45="","",('05 Målinger'!O45-'05 Målinger'!I45)*'02 Kostnader lønn, utstyr osv. '!$S$32*(-1)*'05 Målinger'!$E$14)</f>
        <v/>
      </c>
      <c r="I35" s="207" t="str">
        <f>IF('05 Målinger'!X45="","",('05 Målinger'!X45-'05 Målinger'!$G$19)*'02 Kostnader lønn, utstyr osv. '!$S$26*(-1))</f>
        <v/>
      </c>
      <c r="J35" s="207" t="str">
        <f>IF(AND('05 Målinger'!X45="",'05 Målinger'!AB45=""),"",('05 Målinger'!X45+'05 Målinger'!AB45-'05 Målinger'!H45)*'02 Kostnader lønn, utstyr osv. '!$S$21/60*(-1)*'05 Målinger'!$E$14)</f>
        <v/>
      </c>
      <c r="K35" s="208" t="str">
        <f>IF('05 Målinger'!X45="","",('kjøring-støtteark'!F38-'kjøring-støtteark'!D38)*'02 Kostnader lønn, utstyr osv. '!$S$21/60*(-1)*'05 Målinger'!$E$14)</f>
        <v/>
      </c>
      <c r="L35" s="209" t="str">
        <f>IF('05 Målinger'!AA45="","",('05 Målinger'!AA45-'05 Målinger'!J45)*'02 Kostnader lønn, utstyr osv. '!$S$37*'05 Målinger'!$E$14*(-1))</f>
        <v/>
      </c>
      <c r="M35" s="210" t="str">
        <f>IF('05 Målinger'!Z45="","",('05 Målinger'!Z45-'05 Målinger'!I45)*'02 Kostnader lønn, utstyr osv. '!$S$32*(-1)*'05 Målinger'!$E$14)</f>
        <v/>
      </c>
      <c r="N35" s="207" t="str">
        <f>IF('05 Målinger'!AI45="","",('05 Målinger'!AI45-'05 Målinger'!$G$19)*'02 Kostnader lønn, utstyr osv. '!$S$26*(-1))</f>
        <v/>
      </c>
      <c r="O35" s="207" t="str">
        <f>IF(AND('05 Målinger'!AI45="",'05 Målinger'!AM45=""),"",('05 Målinger'!AI45+'05 Målinger'!AM45-'05 Målinger'!H45)*'02 Kostnader lønn, utstyr osv. '!$S$21/60*(-1)*'05 Målinger'!$E$14)</f>
        <v/>
      </c>
      <c r="P35" s="208" t="str">
        <f>IF('05 Målinger'!AI45="","",('kjøring-støtteark'!F38-'kjøring-støtteark'!G38)*'02 Kostnader lønn, utstyr osv. '!$S$21/60*(-1)*'05 Målinger'!$E$14)</f>
        <v/>
      </c>
      <c r="Q35" s="209" t="str">
        <f>IF('05 Målinger'!AL45="","",('05 Målinger'!AL45-'05 Målinger'!J45)*'02 Kostnader lønn, utstyr osv. '!$S$37*'05 Målinger'!$E$14*(-1))</f>
        <v/>
      </c>
      <c r="R35" s="210" t="str">
        <f>IF('05 Målinger'!AK45="","",('05 Målinger'!AK45-'05 Målinger'!I45)*'02 Kostnader lønn, utstyr osv. '!$S$32*(-1)*'05 Målinger'!$E$14)</f>
        <v/>
      </c>
      <c r="S35" s="207" t="str">
        <f>IF('05 Målinger'!AT45="","",('05 Målinger'!AT45-'05 Målinger'!$G$19)*'02 Kostnader lønn, utstyr osv. '!$S$26*(-1))</f>
        <v/>
      </c>
      <c r="T35" s="207" t="str">
        <f>IF(AND('05 Målinger'!AT45="",'05 Målinger'!AX45=""),"",('05 Målinger'!AT45+'05 Målinger'!AX45-'05 Målinger'!H45)*'02 Kostnader lønn, utstyr osv. '!$S$21/60*(-1)*'05 Målinger'!$E$14)</f>
        <v/>
      </c>
      <c r="U35" s="208" t="str">
        <f>IF('05 Målinger'!AT45="","",('kjøring-støtteark'!F38-'kjøring-støtteark'!H38)*'02 Kostnader lønn, utstyr osv. '!$S$21/60*(-1)*'05 Målinger'!$E$14)</f>
        <v/>
      </c>
      <c r="V35" s="209" t="str">
        <f>IF('05 Målinger'!AW45="","",('05 Målinger'!AW45-'05 Målinger'!J45)*'02 Kostnader lønn, utstyr osv. '!$S$37*'05 Målinger'!$E$14*(-1))</f>
        <v/>
      </c>
      <c r="W35" s="210" t="str">
        <f>IF('05 Målinger'!AV45="","",('05 Målinger'!AV45-'05 Målinger'!I45)*'02 Kostnader lønn, utstyr osv. '!$S$32*(-1)*'05 Målinger'!$E$14)</f>
        <v/>
      </c>
      <c r="X35" s="30"/>
      <c r="Y35" s="30"/>
      <c r="Z35" s="31"/>
      <c r="AA35" s="33"/>
      <c r="AB35" s="32"/>
      <c r="AC35" s="30"/>
      <c r="AD35" s="30"/>
      <c r="AE35" s="31"/>
      <c r="AF35" s="33"/>
      <c r="AG35" s="32"/>
      <c r="AH35" s="30"/>
      <c r="AI35" s="30"/>
      <c r="AJ35" s="31"/>
      <c r="AK35" s="33"/>
      <c r="AL35" s="32"/>
      <c r="AM35" s="30"/>
      <c r="AN35" s="30"/>
      <c r="AO35" s="31"/>
      <c r="AP35" s="33"/>
      <c r="AQ35" s="32"/>
      <c r="AR35" s="30"/>
      <c r="AS35" s="30"/>
      <c r="AT35" s="31"/>
      <c r="AU35" s="33"/>
      <c r="AV35" s="32"/>
      <c r="AW35" s="30"/>
      <c r="AX35" s="30"/>
      <c r="AY35" s="31"/>
      <c r="AZ35" s="33"/>
      <c r="BA35" s="32"/>
      <c r="BB35" s="30"/>
      <c r="BC35" s="30"/>
      <c r="BD35" s="31"/>
      <c r="BE35" s="33"/>
      <c r="BF35" s="32"/>
      <c r="BG35" s="30"/>
      <c r="BH35" s="30"/>
      <c r="BI35" s="31"/>
      <c r="BJ35" s="33"/>
      <c r="BK35" s="32"/>
      <c r="BL35" s="30"/>
      <c r="BM35" s="30"/>
      <c r="BN35" s="31"/>
      <c r="BO35" s="33"/>
      <c r="BP35" s="32"/>
      <c r="BQ35" s="30"/>
      <c r="BR35" s="30"/>
      <c r="BS35" s="31"/>
      <c r="BT35" s="33"/>
      <c r="BU35" s="32"/>
      <c r="BV35" s="30"/>
      <c r="BW35" s="30"/>
      <c r="BX35" s="31"/>
      <c r="BY35" s="33"/>
      <c r="BZ35" s="32"/>
      <c r="CA35" s="30"/>
      <c r="CB35" s="30"/>
      <c r="CC35" s="31"/>
      <c r="CD35" s="33"/>
      <c r="CE35" s="32"/>
      <c r="CF35" s="30"/>
      <c r="CG35" s="30"/>
      <c r="CH35" s="31"/>
      <c r="CI35" s="33"/>
      <c r="CJ35" s="32"/>
      <c r="CK35" s="30"/>
      <c r="CL35" s="30"/>
      <c r="CM35" s="31"/>
      <c r="CN35" s="33"/>
      <c r="CO35" s="32"/>
      <c r="CP35" s="30"/>
      <c r="CQ35" s="30"/>
      <c r="CR35" s="31"/>
      <c r="CS35" s="33"/>
      <c r="CT35" s="32"/>
      <c r="CU35" s="30"/>
      <c r="CV35" s="30"/>
      <c r="CW35" s="31"/>
      <c r="CX35" s="33"/>
      <c r="CY35" s="32"/>
      <c r="CZ35" s="30"/>
      <c r="DA35" s="30"/>
      <c r="DB35" s="31"/>
      <c r="DC35" s="33"/>
      <c r="DD35" s="32"/>
      <c r="DE35" s="30"/>
      <c r="DF35" s="30"/>
      <c r="DG35" s="31"/>
      <c r="DH35" s="33"/>
      <c r="DI35" s="32"/>
      <c r="DJ35" s="30"/>
      <c r="DK35" s="30"/>
      <c r="DL35" s="31"/>
      <c r="DM35" s="33"/>
      <c r="DN35" s="32"/>
      <c r="DO35" s="30"/>
      <c r="DP35" s="30"/>
      <c r="DQ35" s="31"/>
      <c r="DR35" s="33"/>
      <c r="DS35" s="32"/>
      <c r="DT35" s="26">
        <f t="shared" si="1"/>
        <v>0</v>
      </c>
      <c r="DU35" s="254">
        <f t="shared" si="0"/>
        <v>0</v>
      </c>
    </row>
    <row r="36" spans="1:125">
      <c r="A36" s="204" t="str">
        <f>IF('04 Brukerregistrering'!C36="","",'04 Brukerregistrering'!C36)</f>
        <v/>
      </c>
      <c r="B36" s="205" t="str">
        <f>IF('04 Brukerregistrering'!G36="","",'04 Brukerregistrering'!G36)</f>
        <v/>
      </c>
      <c r="C36" s="206" t="str">
        <f>IF('04 Brukerregistrering'!I36="","",'04 Brukerregistrering'!I36)</f>
        <v/>
      </c>
      <c r="D36" s="207" t="str">
        <f>IF('05 Målinger'!M46="","",('05 Målinger'!M46-'05 Målinger'!$G$19)*'02 Kostnader lønn, utstyr osv. '!$S$26*(-1))</f>
        <v/>
      </c>
      <c r="E36" s="207" t="str">
        <f>IF(AND('05 Målinger'!N46="",'05 Målinger'!Q46=""),"",('05 Målinger'!N46+'05 Målinger'!Q46-'05 Målinger'!H46)*'02 Kostnader lønn, utstyr osv. '!$S$21/60*(-1)*'05 Målinger'!$E$14)</f>
        <v/>
      </c>
      <c r="F36" s="208" t="str">
        <f>IF('05 Målinger'!M46="","",('kjøring-støtteark'!E39-'kjøring-støtteark'!D39)*'02 Kostnader lønn, utstyr osv. '!$S$21/60*(-1)*'05 Målinger'!$E$14)</f>
        <v/>
      </c>
      <c r="G36" s="209" t="str">
        <f>IF('05 Målinger'!P46="","",('05 Målinger'!P46-'05 Målinger'!J46)*'02 Kostnader lønn, utstyr osv. '!$S$37*'05 Målinger'!$E$14*(-1))</f>
        <v/>
      </c>
      <c r="H36" s="210" t="str">
        <f>IF('05 Målinger'!O46="","",('05 Målinger'!O46-'05 Målinger'!I46)*'02 Kostnader lønn, utstyr osv. '!$S$32*(-1)*'05 Målinger'!$E$14)</f>
        <v/>
      </c>
      <c r="I36" s="207" t="str">
        <f>IF('05 Målinger'!X46="","",('05 Målinger'!X46-'05 Målinger'!$G$19)*'02 Kostnader lønn, utstyr osv. '!$S$26*(-1))</f>
        <v/>
      </c>
      <c r="J36" s="207" t="str">
        <f>IF(AND('05 Målinger'!X46="",'05 Målinger'!AB46=""),"",('05 Målinger'!X46+'05 Målinger'!AB46-'05 Målinger'!H46)*'02 Kostnader lønn, utstyr osv. '!$S$21/60*(-1)*'05 Målinger'!$E$14)</f>
        <v/>
      </c>
      <c r="K36" s="208" t="str">
        <f>IF('05 Målinger'!X46="","",('kjøring-støtteark'!F39-'kjøring-støtteark'!D39)*'02 Kostnader lønn, utstyr osv. '!$S$21/60*(-1)*'05 Målinger'!$E$14)</f>
        <v/>
      </c>
      <c r="L36" s="209" t="str">
        <f>IF('05 Målinger'!AA46="","",('05 Målinger'!AA46-'05 Målinger'!J46)*'02 Kostnader lønn, utstyr osv. '!$S$37*'05 Målinger'!$E$14*(-1))</f>
        <v/>
      </c>
      <c r="M36" s="210" t="str">
        <f>IF('05 Målinger'!Z46="","",('05 Målinger'!Z46-'05 Målinger'!I46)*'02 Kostnader lønn, utstyr osv. '!$S$32*(-1)*'05 Målinger'!$E$14)</f>
        <v/>
      </c>
      <c r="N36" s="207" t="str">
        <f>IF('05 Målinger'!AI46="","",('05 Målinger'!AI46-'05 Målinger'!$G$19)*'02 Kostnader lønn, utstyr osv. '!$S$26*(-1))</f>
        <v/>
      </c>
      <c r="O36" s="207" t="str">
        <f>IF(AND('05 Målinger'!AI46="",'05 Målinger'!AM46=""),"",('05 Målinger'!AI46+'05 Målinger'!AM46-'05 Målinger'!H46)*'02 Kostnader lønn, utstyr osv. '!$S$21/60*(-1)*'05 Målinger'!$E$14)</f>
        <v/>
      </c>
      <c r="P36" s="208" t="str">
        <f>IF('05 Målinger'!AI46="","",('kjøring-støtteark'!F39-'kjøring-støtteark'!G39)*'02 Kostnader lønn, utstyr osv. '!$S$21/60*(-1)*'05 Målinger'!$E$14)</f>
        <v/>
      </c>
      <c r="Q36" s="209" t="str">
        <f>IF('05 Målinger'!AL46="","",('05 Målinger'!AL46-'05 Målinger'!J46)*'02 Kostnader lønn, utstyr osv. '!$S$37*'05 Målinger'!$E$14*(-1))</f>
        <v/>
      </c>
      <c r="R36" s="210" t="str">
        <f>IF('05 Målinger'!AK46="","",('05 Målinger'!AK46-'05 Målinger'!I46)*'02 Kostnader lønn, utstyr osv. '!$S$32*(-1)*'05 Målinger'!$E$14)</f>
        <v/>
      </c>
      <c r="S36" s="207" t="str">
        <f>IF('05 Målinger'!AT46="","",('05 Målinger'!AT46-'05 Målinger'!$G$19)*'02 Kostnader lønn, utstyr osv. '!$S$26*(-1))</f>
        <v/>
      </c>
      <c r="T36" s="207" t="str">
        <f>IF(AND('05 Målinger'!AT46="",'05 Målinger'!AX46=""),"",('05 Målinger'!AT46+'05 Målinger'!AX46-'05 Målinger'!H46)*'02 Kostnader lønn, utstyr osv. '!$S$21/60*(-1)*'05 Målinger'!$E$14)</f>
        <v/>
      </c>
      <c r="U36" s="208" t="str">
        <f>IF('05 Målinger'!AT46="","",('kjøring-støtteark'!F39-'kjøring-støtteark'!H39)*'02 Kostnader lønn, utstyr osv. '!$S$21/60*(-1)*'05 Målinger'!$E$14)</f>
        <v/>
      </c>
      <c r="V36" s="209" t="str">
        <f>IF('05 Målinger'!AW46="","",('05 Målinger'!AW46-'05 Målinger'!J46)*'02 Kostnader lønn, utstyr osv. '!$S$37*'05 Målinger'!$E$14*(-1))</f>
        <v/>
      </c>
      <c r="W36" s="210" t="str">
        <f>IF('05 Målinger'!AV46="","",('05 Målinger'!AV46-'05 Målinger'!I46)*'02 Kostnader lønn, utstyr osv. '!$S$32*(-1)*'05 Målinger'!$E$14)</f>
        <v/>
      </c>
      <c r="X36" s="30"/>
      <c r="Y36" s="30"/>
      <c r="Z36" s="31"/>
      <c r="AA36" s="33"/>
      <c r="AB36" s="32"/>
      <c r="AC36" s="30"/>
      <c r="AD36" s="30"/>
      <c r="AE36" s="31"/>
      <c r="AF36" s="33"/>
      <c r="AG36" s="32"/>
      <c r="AH36" s="30"/>
      <c r="AI36" s="30"/>
      <c r="AJ36" s="31"/>
      <c r="AK36" s="33"/>
      <c r="AL36" s="32"/>
      <c r="AM36" s="30"/>
      <c r="AN36" s="30"/>
      <c r="AO36" s="31"/>
      <c r="AP36" s="33"/>
      <c r="AQ36" s="32"/>
      <c r="AR36" s="30"/>
      <c r="AS36" s="30"/>
      <c r="AT36" s="31"/>
      <c r="AU36" s="33"/>
      <c r="AV36" s="32"/>
      <c r="AW36" s="30"/>
      <c r="AX36" s="30"/>
      <c r="AY36" s="31"/>
      <c r="AZ36" s="33"/>
      <c r="BA36" s="32"/>
      <c r="BB36" s="30"/>
      <c r="BC36" s="30"/>
      <c r="BD36" s="31"/>
      <c r="BE36" s="33"/>
      <c r="BF36" s="32"/>
      <c r="BG36" s="30"/>
      <c r="BH36" s="30"/>
      <c r="BI36" s="31"/>
      <c r="BJ36" s="33"/>
      <c r="BK36" s="32"/>
      <c r="BL36" s="30"/>
      <c r="BM36" s="30"/>
      <c r="BN36" s="31"/>
      <c r="BO36" s="33"/>
      <c r="BP36" s="32"/>
      <c r="BQ36" s="30"/>
      <c r="BR36" s="30"/>
      <c r="BS36" s="31"/>
      <c r="BT36" s="33"/>
      <c r="BU36" s="32"/>
      <c r="BV36" s="30"/>
      <c r="BW36" s="30"/>
      <c r="BX36" s="31"/>
      <c r="BY36" s="33"/>
      <c r="BZ36" s="32"/>
      <c r="CA36" s="30"/>
      <c r="CB36" s="30"/>
      <c r="CC36" s="31"/>
      <c r="CD36" s="33"/>
      <c r="CE36" s="32"/>
      <c r="CF36" s="30"/>
      <c r="CG36" s="30"/>
      <c r="CH36" s="31"/>
      <c r="CI36" s="33"/>
      <c r="CJ36" s="32"/>
      <c r="CK36" s="30"/>
      <c r="CL36" s="30"/>
      <c r="CM36" s="31"/>
      <c r="CN36" s="33"/>
      <c r="CO36" s="32"/>
      <c r="CP36" s="30"/>
      <c r="CQ36" s="30"/>
      <c r="CR36" s="31"/>
      <c r="CS36" s="33"/>
      <c r="CT36" s="32"/>
      <c r="CU36" s="30"/>
      <c r="CV36" s="30"/>
      <c r="CW36" s="31"/>
      <c r="CX36" s="33"/>
      <c r="CY36" s="32"/>
      <c r="CZ36" s="30"/>
      <c r="DA36" s="30"/>
      <c r="DB36" s="31"/>
      <c r="DC36" s="33"/>
      <c r="DD36" s="32"/>
      <c r="DE36" s="30"/>
      <c r="DF36" s="30"/>
      <c r="DG36" s="31"/>
      <c r="DH36" s="33"/>
      <c r="DI36" s="32"/>
      <c r="DJ36" s="30"/>
      <c r="DK36" s="30"/>
      <c r="DL36" s="31"/>
      <c r="DM36" s="33"/>
      <c r="DN36" s="32"/>
      <c r="DO36" s="30"/>
      <c r="DP36" s="30"/>
      <c r="DQ36" s="31"/>
      <c r="DR36" s="33"/>
      <c r="DS36" s="32"/>
      <c r="DT36" s="26">
        <f t="shared" si="1"/>
        <v>0</v>
      </c>
      <c r="DU36" s="254">
        <f t="shared" si="0"/>
        <v>0</v>
      </c>
    </row>
    <row r="37" spans="1:125">
      <c r="A37" s="204" t="str">
        <f>IF('04 Brukerregistrering'!C37="","",'04 Brukerregistrering'!C37)</f>
        <v/>
      </c>
      <c r="B37" s="205" t="str">
        <f>IF('04 Brukerregistrering'!G37="","",'04 Brukerregistrering'!G37)</f>
        <v/>
      </c>
      <c r="C37" s="206" t="str">
        <f>IF('04 Brukerregistrering'!I37="","",'04 Brukerregistrering'!I37)</f>
        <v/>
      </c>
      <c r="D37" s="207" t="str">
        <f>IF('05 Målinger'!M47="","",('05 Målinger'!M47-'05 Målinger'!$G$19)*'02 Kostnader lønn, utstyr osv. '!$S$26*(-1))</f>
        <v/>
      </c>
      <c r="E37" s="207" t="str">
        <f>IF(AND('05 Målinger'!N47="",'05 Målinger'!Q47=""),"",('05 Målinger'!N47+'05 Målinger'!Q47-'05 Målinger'!H47)*'02 Kostnader lønn, utstyr osv. '!$S$21/60*(-1)*'05 Målinger'!$E$14)</f>
        <v/>
      </c>
      <c r="F37" s="208" t="str">
        <f>IF('05 Målinger'!M47="","",('kjøring-støtteark'!E40-'kjøring-støtteark'!D40)*'02 Kostnader lønn, utstyr osv. '!$S$21/60*(-1)*'05 Målinger'!$E$14)</f>
        <v/>
      </c>
      <c r="G37" s="209" t="str">
        <f>IF('05 Målinger'!P47="","",('05 Målinger'!P47-'05 Målinger'!J47)*'02 Kostnader lønn, utstyr osv. '!$S$37*'05 Målinger'!$E$14*(-1))</f>
        <v/>
      </c>
      <c r="H37" s="210" t="str">
        <f>IF('05 Målinger'!O47="","",('05 Målinger'!O47-'05 Målinger'!I47)*'02 Kostnader lønn, utstyr osv. '!$S$32*(-1)*'05 Målinger'!$E$14)</f>
        <v/>
      </c>
      <c r="I37" s="207" t="str">
        <f>IF('05 Målinger'!X47="","",('05 Målinger'!X47-'05 Målinger'!$G$19)*'02 Kostnader lønn, utstyr osv. '!$S$26*(-1))</f>
        <v/>
      </c>
      <c r="J37" s="207" t="str">
        <f>IF(AND('05 Målinger'!X47="",'05 Målinger'!AB47=""),"",('05 Målinger'!X47+'05 Målinger'!AB47-'05 Målinger'!H47)*'02 Kostnader lønn, utstyr osv. '!$S$21/60*(-1)*'05 Målinger'!$E$14)</f>
        <v/>
      </c>
      <c r="K37" s="208" t="str">
        <f>IF('05 Målinger'!X47="","",('kjøring-støtteark'!F40-'kjøring-støtteark'!D40)*'02 Kostnader lønn, utstyr osv. '!$S$21/60*(-1)*'05 Målinger'!$E$14)</f>
        <v/>
      </c>
      <c r="L37" s="209" t="str">
        <f>IF('05 Målinger'!AA47="","",('05 Målinger'!AA47-'05 Målinger'!J47)*'02 Kostnader lønn, utstyr osv. '!$S$37*'05 Målinger'!$E$14*(-1))</f>
        <v/>
      </c>
      <c r="M37" s="210" t="str">
        <f>IF('05 Målinger'!Z47="","",('05 Målinger'!Z47-'05 Målinger'!I47)*'02 Kostnader lønn, utstyr osv. '!$S$32*(-1)*'05 Målinger'!$E$14)</f>
        <v/>
      </c>
      <c r="N37" s="207" t="str">
        <f>IF('05 Målinger'!AI47="","",('05 Målinger'!AI47-'05 Målinger'!$G$19)*'02 Kostnader lønn, utstyr osv. '!$S$26*(-1))</f>
        <v/>
      </c>
      <c r="O37" s="207" t="str">
        <f>IF(AND('05 Målinger'!AI47="",'05 Målinger'!AM47=""),"",('05 Målinger'!AI47+'05 Målinger'!AM47-'05 Målinger'!H47)*'02 Kostnader lønn, utstyr osv. '!$S$21/60*(-1)*'05 Målinger'!$E$14)</f>
        <v/>
      </c>
      <c r="P37" s="208" t="str">
        <f>IF('05 Målinger'!AI47="","",('kjøring-støtteark'!F40-'kjøring-støtteark'!G40)*'02 Kostnader lønn, utstyr osv. '!$S$21/60*(-1)*'05 Målinger'!$E$14)</f>
        <v/>
      </c>
      <c r="Q37" s="209" t="str">
        <f>IF('05 Målinger'!AL47="","",('05 Målinger'!AL47-'05 Målinger'!J47)*'02 Kostnader lønn, utstyr osv. '!$S$37*'05 Målinger'!$E$14*(-1))</f>
        <v/>
      </c>
      <c r="R37" s="210" t="str">
        <f>IF('05 Målinger'!AK47="","",('05 Målinger'!AK47-'05 Målinger'!I47)*'02 Kostnader lønn, utstyr osv. '!$S$32*(-1)*'05 Målinger'!$E$14)</f>
        <v/>
      </c>
      <c r="S37" s="207" t="str">
        <f>IF('05 Målinger'!AT47="","",('05 Målinger'!AT47-'05 Målinger'!$G$19)*'02 Kostnader lønn, utstyr osv. '!$S$26*(-1))</f>
        <v/>
      </c>
      <c r="T37" s="207" t="str">
        <f>IF(AND('05 Målinger'!AT47="",'05 Målinger'!AX47=""),"",('05 Målinger'!AT47+'05 Målinger'!AX47-'05 Målinger'!H47)*'02 Kostnader lønn, utstyr osv. '!$S$21/60*(-1)*'05 Målinger'!$E$14)</f>
        <v/>
      </c>
      <c r="U37" s="208" t="str">
        <f>IF('05 Målinger'!AT47="","",('kjøring-støtteark'!F40-'kjøring-støtteark'!H40)*'02 Kostnader lønn, utstyr osv. '!$S$21/60*(-1)*'05 Målinger'!$E$14)</f>
        <v/>
      </c>
      <c r="V37" s="209" t="str">
        <f>IF('05 Målinger'!AW47="","",('05 Målinger'!AW47-'05 Målinger'!J47)*'02 Kostnader lønn, utstyr osv. '!$S$37*'05 Målinger'!$E$14*(-1))</f>
        <v/>
      </c>
      <c r="W37" s="210" t="str">
        <f>IF('05 Målinger'!AV47="","",('05 Målinger'!AV47-'05 Målinger'!I47)*'02 Kostnader lønn, utstyr osv. '!$S$32*(-1)*'05 Målinger'!$E$14)</f>
        <v/>
      </c>
      <c r="X37" s="30"/>
      <c r="Y37" s="30"/>
      <c r="Z37" s="31"/>
      <c r="AA37" s="33"/>
      <c r="AB37" s="32"/>
      <c r="AC37" s="30"/>
      <c r="AD37" s="30"/>
      <c r="AE37" s="31"/>
      <c r="AF37" s="33"/>
      <c r="AG37" s="32"/>
      <c r="AH37" s="30"/>
      <c r="AI37" s="30"/>
      <c r="AJ37" s="31"/>
      <c r="AK37" s="33"/>
      <c r="AL37" s="32"/>
      <c r="AM37" s="30"/>
      <c r="AN37" s="30"/>
      <c r="AO37" s="31"/>
      <c r="AP37" s="33"/>
      <c r="AQ37" s="32"/>
      <c r="AR37" s="30"/>
      <c r="AS37" s="30"/>
      <c r="AT37" s="31"/>
      <c r="AU37" s="33"/>
      <c r="AV37" s="32"/>
      <c r="AW37" s="30"/>
      <c r="AX37" s="30"/>
      <c r="AY37" s="31"/>
      <c r="AZ37" s="33"/>
      <c r="BA37" s="32"/>
      <c r="BB37" s="30"/>
      <c r="BC37" s="30"/>
      <c r="BD37" s="31"/>
      <c r="BE37" s="33"/>
      <c r="BF37" s="32"/>
      <c r="BG37" s="30"/>
      <c r="BH37" s="30"/>
      <c r="BI37" s="31"/>
      <c r="BJ37" s="33"/>
      <c r="BK37" s="32"/>
      <c r="BL37" s="30"/>
      <c r="BM37" s="30"/>
      <c r="BN37" s="31"/>
      <c r="BO37" s="33"/>
      <c r="BP37" s="32"/>
      <c r="BQ37" s="30"/>
      <c r="BR37" s="30"/>
      <c r="BS37" s="31"/>
      <c r="BT37" s="33"/>
      <c r="BU37" s="32"/>
      <c r="BV37" s="30"/>
      <c r="BW37" s="30"/>
      <c r="BX37" s="31"/>
      <c r="BY37" s="33"/>
      <c r="BZ37" s="32"/>
      <c r="CA37" s="30"/>
      <c r="CB37" s="30"/>
      <c r="CC37" s="31"/>
      <c r="CD37" s="33"/>
      <c r="CE37" s="32"/>
      <c r="CF37" s="30"/>
      <c r="CG37" s="30"/>
      <c r="CH37" s="31"/>
      <c r="CI37" s="33"/>
      <c r="CJ37" s="32"/>
      <c r="CK37" s="30"/>
      <c r="CL37" s="30"/>
      <c r="CM37" s="31"/>
      <c r="CN37" s="33"/>
      <c r="CO37" s="32"/>
      <c r="CP37" s="30"/>
      <c r="CQ37" s="30"/>
      <c r="CR37" s="31"/>
      <c r="CS37" s="33"/>
      <c r="CT37" s="32"/>
      <c r="CU37" s="30"/>
      <c r="CV37" s="30"/>
      <c r="CW37" s="31"/>
      <c r="CX37" s="33"/>
      <c r="CY37" s="32"/>
      <c r="CZ37" s="30"/>
      <c r="DA37" s="30"/>
      <c r="DB37" s="31"/>
      <c r="DC37" s="33"/>
      <c r="DD37" s="32"/>
      <c r="DE37" s="30"/>
      <c r="DF37" s="30"/>
      <c r="DG37" s="31"/>
      <c r="DH37" s="33"/>
      <c r="DI37" s="32"/>
      <c r="DJ37" s="30"/>
      <c r="DK37" s="30"/>
      <c r="DL37" s="31"/>
      <c r="DM37" s="33"/>
      <c r="DN37" s="32"/>
      <c r="DO37" s="30"/>
      <c r="DP37" s="30"/>
      <c r="DQ37" s="31"/>
      <c r="DR37" s="33"/>
      <c r="DS37" s="32"/>
      <c r="DT37" s="26">
        <f t="shared" si="1"/>
        <v>0</v>
      </c>
      <c r="DU37" s="254">
        <f t="shared" si="0"/>
        <v>0</v>
      </c>
    </row>
    <row r="38" spans="1:125">
      <c r="A38" s="204" t="str">
        <f>IF('04 Brukerregistrering'!C38="","",'04 Brukerregistrering'!C38)</f>
        <v/>
      </c>
      <c r="B38" s="205" t="str">
        <f>IF('04 Brukerregistrering'!G38="","",'04 Brukerregistrering'!G38)</f>
        <v/>
      </c>
      <c r="C38" s="206" t="str">
        <f>IF('04 Brukerregistrering'!I38="","",'04 Brukerregistrering'!I38)</f>
        <v/>
      </c>
      <c r="D38" s="207" t="str">
        <f>IF('05 Målinger'!M48="","",('05 Målinger'!M48-'05 Målinger'!$G$19)*'02 Kostnader lønn, utstyr osv. '!$S$26*(-1))</f>
        <v/>
      </c>
      <c r="E38" s="207" t="str">
        <f>IF(AND('05 Målinger'!N48="",'05 Målinger'!Q48=""),"",('05 Målinger'!N48+'05 Målinger'!Q48-'05 Målinger'!H48)*'02 Kostnader lønn, utstyr osv. '!$S$21/60*(-1)*'05 Målinger'!$E$14)</f>
        <v/>
      </c>
      <c r="F38" s="208" t="str">
        <f>IF('05 Målinger'!M48="","",('kjøring-støtteark'!E41-'kjøring-støtteark'!D41)*'02 Kostnader lønn, utstyr osv. '!$S$21/60*(-1)*'05 Målinger'!$E$14)</f>
        <v/>
      </c>
      <c r="G38" s="209" t="str">
        <f>IF('05 Målinger'!P48="","",('05 Målinger'!P48-'05 Målinger'!J48)*'02 Kostnader lønn, utstyr osv. '!$S$37*'05 Målinger'!$E$14*(-1))</f>
        <v/>
      </c>
      <c r="H38" s="210" t="str">
        <f>IF('05 Målinger'!O48="","",('05 Målinger'!O48-'05 Målinger'!I48)*'02 Kostnader lønn, utstyr osv. '!$S$32*(-1)*'05 Målinger'!$E$14)</f>
        <v/>
      </c>
      <c r="I38" s="207" t="str">
        <f>IF('05 Målinger'!X48="","",('05 Målinger'!X48-'05 Målinger'!$G$19)*'02 Kostnader lønn, utstyr osv. '!$S$26*(-1))</f>
        <v/>
      </c>
      <c r="J38" s="207" t="str">
        <f>IF(AND('05 Målinger'!X48="",'05 Målinger'!AB48=""),"",('05 Målinger'!X48+'05 Målinger'!AB48-'05 Målinger'!H48)*'02 Kostnader lønn, utstyr osv. '!$S$21/60*(-1)*'05 Målinger'!$E$14)</f>
        <v/>
      </c>
      <c r="K38" s="208" t="str">
        <f>IF('05 Målinger'!X48="","",('kjøring-støtteark'!F41-'kjøring-støtteark'!D41)*'02 Kostnader lønn, utstyr osv. '!$S$21/60*(-1)*'05 Målinger'!$E$14)</f>
        <v/>
      </c>
      <c r="L38" s="209" t="str">
        <f>IF('05 Målinger'!AA48="","",('05 Målinger'!AA48-'05 Målinger'!J48)*'02 Kostnader lønn, utstyr osv. '!$S$37*'05 Målinger'!$E$14*(-1))</f>
        <v/>
      </c>
      <c r="M38" s="210" t="str">
        <f>IF('05 Målinger'!Z48="","",('05 Målinger'!Z48-'05 Målinger'!I48)*'02 Kostnader lønn, utstyr osv. '!$S$32*(-1)*'05 Målinger'!$E$14)</f>
        <v/>
      </c>
      <c r="N38" s="207" t="str">
        <f>IF('05 Målinger'!AI48="","",('05 Målinger'!AI48-'05 Målinger'!$G$19)*'02 Kostnader lønn, utstyr osv. '!$S$26*(-1))</f>
        <v/>
      </c>
      <c r="O38" s="207" t="str">
        <f>IF(AND('05 Målinger'!AI48="",'05 Målinger'!AM48=""),"",('05 Målinger'!AI48+'05 Målinger'!AM48-'05 Målinger'!H48)*'02 Kostnader lønn, utstyr osv. '!$S$21/60*(-1)*'05 Målinger'!$E$14)</f>
        <v/>
      </c>
      <c r="P38" s="208" t="str">
        <f>IF('05 Målinger'!AI48="","",('kjøring-støtteark'!F41-'kjøring-støtteark'!G41)*'02 Kostnader lønn, utstyr osv. '!$S$21/60*(-1)*'05 Målinger'!$E$14)</f>
        <v/>
      </c>
      <c r="Q38" s="209" t="str">
        <f>IF('05 Målinger'!AL48="","",('05 Målinger'!AL48-'05 Målinger'!J48)*'02 Kostnader lønn, utstyr osv. '!$S$37*'05 Målinger'!$E$14*(-1))</f>
        <v/>
      </c>
      <c r="R38" s="210" t="str">
        <f>IF('05 Målinger'!AK48="","",('05 Målinger'!AK48-'05 Målinger'!I48)*'02 Kostnader lønn, utstyr osv. '!$S$32*(-1)*'05 Målinger'!$E$14)</f>
        <v/>
      </c>
      <c r="S38" s="207" t="str">
        <f>IF('05 Målinger'!AT48="","",('05 Målinger'!AT48-'05 Målinger'!$G$19)*'02 Kostnader lønn, utstyr osv. '!$S$26*(-1))</f>
        <v/>
      </c>
      <c r="T38" s="207" t="str">
        <f>IF(AND('05 Målinger'!AT48="",'05 Målinger'!AX48=""),"",('05 Målinger'!AT48+'05 Målinger'!AX48-'05 Målinger'!H48)*'02 Kostnader lønn, utstyr osv. '!$S$21/60*(-1)*'05 Målinger'!$E$14)</f>
        <v/>
      </c>
      <c r="U38" s="208" t="str">
        <f>IF('05 Målinger'!AT48="","",('kjøring-støtteark'!F41-'kjøring-støtteark'!H41)*'02 Kostnader lønn, utstyr osv. '!$S$21/60*(-1)*'05 Målinger'!$E$14)</f>
        <v/>
      </c>
      <c r="V38" s="209" t="str">
        <f>IF('05 Målinger'!AW48="","",('05 Målinger'!AW48-'05 Målinger'!J48)*'02 Kostnader lønn, utstyr osv. '!$S$37*'05 Målinger'!$E$14*(-1))</f>
        <v/>
      </c>
      <c r="W38" s="210" t="str">
        <f>IF('05 Målinger'!AV48="","",('05 Målinger'!AV48-'05 Målinger'!I48)*'02 Kostnader lønn, utstyr osv. '!$S$32*(-1)*'05 Målinger'!$E$14)</f>
        <v/>
      </c>
      <c r="X38" s="30"/>
      <c r="Y38" s="30"/>
      <c r="Z38" s="31"/>
      <c r="AA38" s="33"/>
      <c r="AB38" s="32"/>
      <c r="AC38" s="30"/>
      <c r="AD38" s="30"/>
      <c r="AE38" s="31"/>
      <c r="AF38" s="33"/>
      <c r="AG38" s="32"/>
      <c r="AH38" s="30"/>
      <c r="AI38" s="30"/>
      <c r="AJ38" s="31"/>
      <c r="AK38" s="33"/>
      <c r="AL38" s="32"/>
      <c r="AM38" s="30"/>
      <c r="AN38" s="30"/>
      <c r="AO38" s="31"/>
      <c r="AP38" s="33"/>
      <c r="AQ38" s="32"/>
      <c r="AR38" s="30"/>
      <c r="AS38" s="30"/>
      <c r="AT38" s="31"/>
      <c r="AU38" s="33"/>
      <c r="AV38" s="32"/>
      <c r="AW38" s="30"/>
      <c r="AX38" s="30"/>
      <c r="AY38" s="31"/>
      <c r="AZ38" s="33"/>
      <c r="BA38" s="32"/>
      <c r="BB38" s="30"/>
      <c r="BC38" s="30"/>
      <c r="BD38" s="31"/>
      <c r="BE38" s="33"/>
      <c r="BF38" s="32"/>
      <c r="BG38" s="30"/>
      <c r="BH38" s="30"/>
      <c r="BI38" s="31"/>
      <c r="BJ38" s="33"/>
      <c r="BK38" s="32"/>
      <c r="BL38" s="30"/>
      <c r="BM38" s="30"/>
      <c r="BN38" s="31"/>
      <c r="BO38" s="33"/>
      <c r="BP38" s="32"/>
      <c r="BQ38" s="30"/>
      <c r="BR38" s="30"/>
      <c r="BS38" s="31"/>
      <c r="BT38" s="33"/>
      <c r="BU38" s="32"/>
      <c r="BV38" s="30"/>
      <c r="BW38" s="30"/>
      <c r="BX38" s="31"/>
      <c r="BY38" s="33"/>
      <c r="BZ38" s="32"/>
      <c r="CA38" s="30"/>
      <c r="CB38" s="30"/>
      <c r="CC38" s="31"/>
      <c r="CD38" s="33"/>
      <c r="CE38" s="32"/>
      <c r="CF38" s="30"/>
      <c r="CG38" s="30"/>
      <c r="CH38" s="31"/>
      <c r="CI38" s="33"/>
      <c r="CJ38" s="32"/>
      <c r="CK38" s="30"/>
      <c r="CL38" s="30"/>
      <c r="CM38" s="31"/>
      <c r="CN38" s="33"/>
      <c r="CO38" s="32"/>
      <c r="CP38" s="30"/>
      <c r="CQ38" s="30"/>
      <c r="CR38" s="31"/>
      <c r="CS38" s="33"/>
      <c r="CT38" s="32"/>
      <c r="CU38" s="30"/>
      <c r="CV38" s="30"/>
      <c r="CW38" s="31"/>
      <c r="CX38" s="33"/>
      <c r="CY38" s="32"/>
      <c r="CZ38" s="30"/>
      <c r="DA38" s="30"/>
      <c r="DB38" s="31"/>
      <c r="DC38" s="33"/>
      <c r="DD38" s="32"/>
      <c r="DE38" s="30"/>
      <c r="DF38" s="30"/>
      <c r="DG38" s="31"/>
      <c r="DH38" s="33"/>
      <c r="DI38" s="32"/>
      <c r="DJ38" s="30"/>
      <c r="DK38" s="30"/>
      <c r="DL38" s="31"/>
      <c r="DM38" s="33"/>
      <c r="DN38" s="32"/>
      <c r="DO38" s="30"/>
      <c r="DP38" s="30"/>
      <c r="DQ38" s="31"/>
      <c r="DR38" s="33"/>
      <c r="DS38" s="32"/>
      <c r="DT38" s="26">
        <f t="shared" si="1"/>
        <v>0</v>
      </c>
      <c r="DU38" s="254">
        <f t="shared" si="0"/>
        <v>0</v>
      </c>
    </row>
    <row r="39" spans="1:125">
      <c r="A39" s="204" t="str">
        <f>IF('04 Brukerregistrering'!C39="","",'04 Brukerregistrering'!C39)</f>
        <v/>
      </c>
      <c r="B39" s="205" t="str">
        <f>IF('04 Brukerregistrering'!G39="","",'04 Brukerregistrering'!G39)</f>
        <v/>
      </c>
      <c r="C39" s="206" t="str">
        <f>IF('04 Brukerregistrering'!I39="","",'04 Brukerregistrering'!I39)</f>
        <v/>
      </c>
      <c r="D39" s="207" t="str">
        <f>IF('05 Målinger'!M49="","",('05 Målinger'!M49-'05 Målinger'!$G$19)*'02 Kostnader lønn, utstyr osv. '!$S$26*(-1))</f>
        <v/>
      </c>
      <c r="E39" s="207" t="str">
        <f>IF(AND('05 Målinger'!N49="",'05 Målinger'!Q49=""),"",('05 Målinger'!N49+'05 Målinger'!Q49-'05 Målinger'!H49)*'02 Kostnader lønn, utstyr osv. '!$S$21/60*(-1)*'05 Målinger'!$E$14)</f>
        <v/>
      </c>
      <c r="F39" s="208" t="str">
        <f>IF('05 Målinger'!M49="","",('kjøring-støtteark'!E42-'kjøring-støtteark'!D42)*'02 Kostnader lønn, utstyr osv. '!$S$21/60*(-1)*'05 Målinger'!$E$14)</f>
        <v/>
      </c>
      <c r="G39" s="209" t="str">
        <f>IF('05 Målinger'!P49="","",('05 Målinger'!P49-'05 Målinger'!J49)*'02 Kostnader lønn, utstyr osv. '!$S$37*'05 Målinger'!$E$14*(-1))</f>
        <v/>
      </c>
      <c r="H39" s="210" t="str">
        <f>IF('05 Målinger'!O49="","",('05 Målinger'!O49-'05 Målinger'!I49)*'02 Kostnader lønn, utstyr osv. '!$S$32*(-1)*'05 Målinger'!$E$14)</f>
        <v/>
      </c>
      <c r="I39" s="207" t="str">
        <f>IF('05 Målinger'!X49="","",('05 Målinger'!X49-'05 Målinger'!$G$19)*'02 Kostnader lønn, utstyr osv. '!$S$26*(-1))</f>
        <v/>
      </c>
      <c r="J39" s="207" t="str">
        <f>IF(AND('05 Målinger'!X49="",'05 Målinger'!AB49=""),"",('05 Målinger'!X49+'05 Målinger'!AB49-'05 Målinger'!H49)*'02 Kostnader lønn, utstyr osv. '!$S$21/60*(-1)*'05 Målinger'!$E$14)</f>
        <v/>
      </c>
      <c r="K39" s="208" t="str">
        <f>IF('05 Målinger'!X49="","",('kjøring-støtteark'!F42-'kjøring-støtteark'!D42)*'02 Kostnader lønn, utstyr osv. '!$S$21/60*(-1)*'05 Målinger'!$E$14)</f>
        <v/>
      </c>
      <c r="L39" s="209" t="str">
        <f>IF('05 Målinger'!AA49="","",('05 Målinger'!AA49-'05 Målinger'!J49)*'02 Kostnader lønn, utstyr osv. '!$S$37*'05 Målinger'!$E$14*(-1))</f>
        <v/>
      </c>
      <c r="M39" s="210" t="str">
        <f>IF('05 Målinger'!Z49="","",('05 Målinger'!Z49-'05 Målinger'!I49)*'02 Kostnader lønn, utstyr osv. '!$S$32*(-1)*'05 Målinger'!$E$14)</f>
        <v/>
      </c>
      <c r="N39" s="207" t="str">
        <f>IF('05 Målinger'!AI49="","",('05 Målinger'!AI49-'05 Målinger'!$G$19)*'02 Kostnader lønn, utstyr osv. '!$S$26*(-1))</f>
        <v/>
      </c>
      <c r="O39" s="207" t="str">
        <f>IF(AND('05 Målinger'!AI49="",'05 Målinger'!AM49=""),"",('05 Målinger'!AI49+'05 Målinger'!AM49-'05 Målinger'!H49)*'02 Kostnader lønn, utstyr osv. '!$S$21/60*(-1)*'05 Målinger'!$E$14)</f>
        <v/>
      </c>
      <c r="P39" s="208" t="str">
        <f>IF('05 Målinger'!AI49="","",('kjøring-støtteark'!F42-'kjøring-støtteark'!G42)*'02 Kostnader lønn, utstyr osv. '!$S$21/60*(-1)*'05 Målinger'!$E$14)</f>
        <v/>
      </c>
      <c r="Q39" s="209" t="str">
        <f>IF('05 Målinger'!AL49="","",('05 Målinger'!AL49-'05 Målinger'!J49)*'02 Kostnader lønn, utstyr osv. '!$S$37*'05 Målinger'!$E$14*(-1))</f>
        <v/>
      </c>
      <c r="R39" s="210" t="str">
        <f>IF('05 Målinger'!AK49="","",('05 Målinger'!AK49-'05 Målinger'!I49)*'02 Kostnader lønn, utstyr osv. '!$S$32*(-1)*'05 Målinger'!$E$14)</f>
        <v/>
      </c>
      <c r="S39" s="207" t="str">
        <f>IF('05 Målinger'!AT49="","",('05 Målinger'!AT49-'05 Målinger'!$G$19)*'02 Kostnader lønn, utstyr osv. '!$S$26*(-1))</f>
        <v/>
      </c>
      <c r="T39" s="207" t="str">
        <f>IF(AND('05 Målinger'!AT49="",'05 Målinger'!AX49=""),"",('05 Målinger'!AT49+'05 Målinger'!AX49-'05 Målinger'!H49)*'02 Kostnader lønn, utstyr osv. '!$S$21/60*(-1)*'05 Målinger'!$E$14)</f>
        <v/>
      </c>
      <c r="U39" s="208" t="str">
        <f>IF('05 Målinger'!AT49="","",('kjøring-støtteark'!F42-'kjøring-støtteark'!H42)*'02 Kostnader lønn, utstyr osv. '!$S$21/60*(-1)*'05 Målinger'!$E$14)</f>
        <v/>
      </c>
      <c r="V39" s="209" t="str">
        <f>IF('05 Målinger'!AW49="","",('05 Målinger'!AW49-'05 Målinger'!J49)*'02 Kostnader lønn, utstyr osv. '!$S$37*'05 Målinger'!$E$14*(-1))</f>
        <v/>
      </c>
      <c r="W39" s="210" t="str">
        <f>IF('05 Målinger'!AV49="","",('05 Målinger'!AV49-'05 Målinger'!I49)*'02 Kostnader lønn, utstyr osv. '!$S$32*(-1)*'05 Målinger'!$E$14)</f>
        <v/>
      </c>
      <c r="X39" s="30"/>
      <c r="Y39" s="30"/>
      <c r="Z39" s="31"/>
      <c r="AA39" s="33"/>
      <c r="AB39" s="32"/>
      <c r="AC39" s="30"/>
      <c r="AD39" s="30"/>
      <c r="AE39" s="31"/>
      <c r="AF39" s="33"/>
      <c r="AG39" s="32"/>
      <c r="AH39" s="30"/>
      <c r="AI39" s="30"/>
      <c r="AJ39" s="31"/>
      <c r="AK39" s="33"/>
      <c r="AL39" s="32"/>
      <c r="AM39" s="30"/>
      <c r="AN39" s="30"/>
      <c r="AO39" s="31"/>
      <c r="AP39" s="33"/>
      <c r="AQ39" s="32"/>
      <c r="AR39" s="30"/>
      <c r="AS39" s="30"/>
      <c r="AT39" s="31"/>
      <c r="AU39" s="33"/>
      <c r="AV39" s="32"/>
      <c r="AW39" s="30"/>
      <c r="AX39" s="30"/>
      <c r="AY39" s="31"/>
      <c r="AZ39" s="33"/>
      <c r="BA39" s="32"/>
      <c r="BB39" s="30"/>
      <c r="BC39" s="30"/>
      <c r="BD39" s="31"/>
      <c r="BE39" s="33"/>
      <c r="BF39" s="32"/>
      <c r="BG39" s="30"/>
      <c r="BH39" s="30"/>
      <c r="BI39" s="31"/>
      <c r="BJ39" s="33"/>
      <c r="BK39" s="32"/>
      <c r="BL39" s="30"/>
      <c r="BM39" s="30"/>
      <c r="BN39" s="31"/>
      <c r="BO39" s="33"/>
      <c r="BP39" s="32"/>
      <c r="BQ39" s="30"/>
      <c r="BR39" s="30"/>
      <c r="BS39" s="31"/>
      <c r="BT39" s="33"/>
      <c r="BU39" s="32"/>
      <c r="BV39" s="30"/>
      <c r="BW39" s="30"/>
      <c r="BX39" s="31"/>
      <c r="BY39" s="33"/>
      <c r="BZ39" s="32"/>
      <c r="CA39" s="30"/>
      <c r="CB39" s="30"/>
      <c r="CC39" s="31"/>
      <c r="CD39" s="33"/>
      <c r="CE39" s="32"/>
      <c r="CF39" s="30"/>
      <c r="CG39" s="30"/>
      <c r="CH39" s="31"/>
      <c r="CI39" s="33"/>
      <c r="CJ39" s="32"/>
      <c r="CK39" s="30"/>
      <c r="CL39" s="30"/>
      <c r="CM39" s="31"/>
      <c r="CN39" s="33"/>
      <c r="CO39" s="32"/>
      <c r="CP39" s="30"/>
      <c r="CQ39" s="30"/>
      <c r="CR39" s="31"/>
      <c r="CS39" s="33"/>
      <c r="CT39" s="32"/>
      <c r="CU39" s="30"/>
      <c r="CV39" s="30"/>
      <c r="CW39" s="31"/>
      <c r="CX39" s="33"/>
      <c r="CY39" s="32"/>
      <c r="CZ39" s="30"/>
      <c r="DA39" s="30"/>
      <c r="DB39" s="31"/>
      <c r="DC39" s="33"/>
      <c r="DD39" s="32"/>
      <c r="DE39" s="30"/>
      <c r="DF39" s="30"/>
      <c r="DG39" s="31"/>
      <c r="DH39" s="33"/>
      <c r="DI39" s="32"/>
      <c r="DJ39" s="30"/>
      <c r="DK39" s="30"/>
      <c r="DL39" s="31"/>
      <c r="DM39" s="33"/>
      <c r="DN39" s="32"/>
      <c r="DO39" s="30"/>
      <c r="DP39" s="30"/>
      <c r="DQ39" s="31"/>
      <c r="DR39" s="33"/>
      <c r="DS39" s="32"/>
      <c r="DT39" s="26">
        <f t="shared" si="1"/>
        <v>0</v>
      </c>
      <c r="DU39" s="254">
        <f t="shared" si="0"/>
        <v>0</v>
      </c>
    </row>
    <row r="40" spans="1:125">
      <c r="A40" s="204" t="str">
        <f>IF('04 Brukerregistrering'!C40="","",'04 Brukerregistrering'!C40)</f>
        <v/>
      </c>
      <c r="B40" s="205" t="str">
        <f>IF('04 Brukerregistrering'!G40="","",'04 Brukerregistrering'!G40)</f>
        <v/>
      </c>
      <c r="C40" s="206" t="str">
        <f>IF('04 Brukerregistrering'!I40="","",'04 Brukerregistrering'!I40)</f>
        <v/>
      </c>
      <c r="D40" s="207" t="str">
        <f>IF('05 Målinger'!M50="","",('05 Målinger'!M50-'05 Målinger'!$G$19)*'02 Kostnader lønn, utstyr osv. '!$S$26*(-1))</f>
        <v/>
      </c>
      <c r="E40" s="207" t="str">
        <f>IF(AND('05 Målinger'!N50="",'05 Målinger'!Q50=""),"",('05 Målinger'!N50+'05 Målinger'!Q50-'05 Målinger'!H50)*'02 Kostnader lønn, utstyr osv. '!$S$21/60*(-1)*'05 Målinger'!$E$14)</f>
        <v/>
      </c>
      <c r="F40" s="208" t="str">
        <f>IF('05 Målinger'!M50="","",('kjøring-støtteark'!E43-'kjøring-støtteark'!D43)*'02 Kostnader lønn, utstyr osv. '!$S$21/60*(-1)*'05 Målinger'!$E$14)</f>
        <v/>
      </c>
      <c r="G40" s="209" t="str">
        <f>IF('05 Målinger'!P50="","",('05 Målinger'!P50-'05 Målinger'!J50)*'02 Kostnader lønn, utstyr osv. '!$S$37*'05 Målinger'!$E$14*(-1))</f>
        <v/>
      </c>
      <c r="H40" s="210" t="str">
        <f>IF('05 Målinger'!O50="","",('05 Målinger'!O50-'05 Målinger'!I50)*'02 Kostnader lønn, utstyr osv. '!$S$32*(-1)*'05 Målinger'!$E$14)</f>
        <v/>
      </c>
      <c r="I40" s="207" t="str">
        <f>IF('05 Målinger'!X50="","",('05 Målinger'!X50-'05 Målinger'!$G$19)*'02 Kostnader lønn, utstyr osv. '!$S$26*(-1))</f>
        <v/>
      </c>
      <c r="J40" s="207" t="str">
        <f>IF(AND('05 Målinger'!X50="",'05 Målinger'!AB50=""),"",('05 Målinger'!X50+'05 Målinger'!AB50-'05 Målinger'!H50)*'02 Kostnader lønn, utstyr osv. '!$S$21/60*(-1)*'05 Målinger'!$E$14)</f>
        <v/>
      </c>
      <c r="K40" s="208" t="str">
        <f>IF('05 Målinger'!X50="","",('kjøring-støtteark'!F43-'kjøring-støtteark'!D43)*'02 Kostnader lønn, utstyr osv. '!$S$21/60*(-1)*'05 Målinger'!$E$14)</f>
        <v/>
      </c>
      <c r="L40" s="209" t="str">
        <f>IF('05 Målinger'!AA50="","",('05 Målinger'!AA50-'05 Målinger'!J50)*'02 Kostnader lønn, utstyr osv. '!$S$37*'05 Målinger'!$E$14*(-1))</f>
        <v/>
      </c>
      <c r="M40" s="210" t="str">
        <f>IF('05 Målinger'!Z50="","",('05 Målinger'!Z50-'05 Målinger'!I50)*'02 Kostnader lønn, utstyr osv. '!$S$32*(-1)*'05 Målinger'!$E$14)</f>
        <v/>
      </c>
      <c r="N40" s="207" t="str">
        <f>IF('05 Målinger'!AI50="","",('05 Målinger'!AI50-'05 Målinger'!$G$19)*'02 Kostnader lønn, utstyr osv. '!$S$26*(-1))</f>
        <v/>
      </c>
      <c r="O40" s="207" t="str">
        <f>IF(AND('05 Målinger'!AI50="",'05 Målinger'!AM50=""),"",('05 Målinger'!AI50+'05 Målinger'!AM50-'05 Målinger'!H50)*'02 Kostnader lønn, utstyr osv. '!$S$21/60*(-1)*'05 Målinger'!$E$14)</f>
        <v/>
      </c>
      <c r="P40" s="208" t="str">
        <f>IF('05 Målinger'!AI50="","",('kjøring-støtteark'!F43-'kjøring-støtteark'!G43)*'02 Kostnader lønn, utstyr osv. '!$S$21/60*(-1)*'05 Målinger'!$E$14)</f>
        <v/>
      </c>
      <c r="Q40" s="209" t="str">
        <f>IF('05 Målinger'!AL50="","",('05 Målinger'!AL50-'05 Målinger'!J50)*'02 Kostnader lønn, utstyr osv. '!$S$37*'05 Målinger'!$E$14*(-1))</f>
        <v/>
      </c>
      <c r="R40" s="210" t="str">
        <f>IF('05 Målinger'!AK50="","",('05 Målinger'!AK50-'05 Målinger'!I50)*'02 Kostnader lønn, utstyr osv. '!$S$32*(-1)*'05 Målinger'!$E$14)</f>
        <v/>
      </c>
      <c r="S40" s="207" t="str">
        <f>IF('05 Målinger'!AT50="","",('05 Målinger'!AT50-'05 Målinger'!$G$19)*'02 Kostnader lønn, utstyr osv. '!$S$26*(-1))</f>
        <v/>
      </c>
      <c r="T40" s="207" t="str">
        <f>IF(AND('05 Målinger'!AT50="",'05 Målinger'!AX50=""),"",('05 Målinger'!AT50+'05 Målinger'!AX50-'05 Målinger'!H50)*'02 Kostnader lønn, utstyr osv. '!$S$21/60*(-1)*'05 Målinger'!$E$14)</f>
        <v/>
      </c>
      <c r="U40" s="208" t="str">
        <f>IF('05 Målinger'!AT50="","",('kjøring-støtteark'!F43-'kjøring-støtteark'!H43)*'02 Kostnader lønn, utstyr osv. '!$S$21/60*(-1)*'05 Målinger'!$E$14)</f>
        <v/>
      </c>
      <c r="V40" s="209" t="str">
        <f>IF('05 Målinger'!AW50="","",('05 Målinger'!AW50-'05 Målinger'!J50)*'02 Kostnader lønn, utstyr osv. '!$S$37*'05 Målinger'!$E$14*(-1))</f>
        <v/>
      </c>
      <c r="W40" s="210" t="str">
        <f>IF('05 Målinger'!AV50="","",('05 Målinger'!AV50-'05 Målinger'!I50)*'02 Kostnader lønn, utstyr osv. '!$S$32*(-1)*'05 Målinger'!$E$14)</f>
        <v/>
      </c>
      <c r="X40" s="30"/>
      <c r="Y40" s="30"/>
      <c r="Z40" s="31"/>
      <c r="AA40" s="33"/>
      <c r="AB40" s="32"/>
      <c r="AC40" s="30"/>
      <c r="AD40" s="30"/>
      <c r="AE40" s="31"/>
      <c r="AF40" s="33"/>
      <c r="AG40" s="32"/>
      <c r="AH40" s="30"/>
      <c r="AI40" s="30"/>
      <c r="AJ40" s="31"/>
      <c r="AK40" s="33"/>
      <c r="AL40" s="32"/>
      <c r="AM40" s="30"/>
      <c r="AN40" s="30"/>
      <c r="AO40" s="31"/>
      <c r="AP40" s="33"/>
      <c r="AQ40" s="32"/>
      <c r="AR40" s="30"/>
      <c r="AS40" s="30"/>
      <c r="AT40" s="31"/>
      <c r="AU40" s="33"/>
      <c r="AV40" s="32"/>
      <c r="AW40" s="30"/>
      <c r="AX40" s="30"/>
      <c r="AY40" s="31"/>
      <c r="AZ40" s="33"/>
      <c r="BA40" s="32"/>
      <c r="BB40" s="30"/>
      <c r="BC40" s="30"/>
      <c r="BD40" s="31"/>
      <c r="BE40" s="33"/>
      <c r="BF40" s="32"/>
      <c r="BG40" s="30"/>
      <c r="BH40" s="30"/>
      <c r="BI40" s="31"/>
      <c r="BJ40" s="33"/>
      <c r="BK40" s="32"/>
      <c r="BL40" s="30"/>
      <c r="BM40" s="30"/>
      <c r="BN40" s="31"/>
      <c r="BO40" s="33"/>
      <c r="BP40" s="32"/>
      <c r="BQ40" s="30"/>
      <c r="BR40" s="30"/>
      <c r="BS40" s="31"/>
      <c r="BT40" s="33"/>
      <c r="BU40" s="32"/>
      <c r="BV40" s="30"/>
      <c r="BW40" s="30"/>
      <c r="BX40" s="31"/>
      <c r="BY40" s="33"/>
      <c r="BZ40" s="32"/>
      <c r="CA40" s="30"/>
      <c r="CB40" s="30"/>
      <c r="CC40" s="31"/>
      <c r="CD40" s="33"/>
      <c r="CE40" s="32"/>
      <c r="CF40" s="30"/>
      <c r="CG40" s="30"/>
      <c r="CH40" s="31"/>
      <c r="CI40" s="33"/>
      <c r="CJ40" s="32"/>
      <c r="CK40" s="30"/>
      <c r="CL40" s="30"/>
      <c r="CM40" s="31"/>
      <c r="CN40" s="33"/>
      <c r="CO40" s="32"/>
      <c r="CP40" s="30"/>
      <c r="CQ40" s="30"/>
      <c r="CR40" s="31"/>
      <c r="CS40" s="33"/>
      <c r="CT40" s="32"/>
      <c r="CU40" s="30"/>
      <c r="CV40" s="30"/>
      <c r="CW40" s="31"/>
      <c r="CX40" s="33"/>
      <c r="CY40" s="32"/>
      <c r="CZ40" s="30"/>
      <c r="DA40" s="30"/>
      <c r="DB40" s="31"/>
      <c r="DC40" s="33"/>
      <c r="DD40" s="32"/>
      <c r="DE40" s="30"/>
      <c r="DF40" s="30"/>
      <c r="DG40" s="31"/>
      <c r="DH40" s="33"/>
      <c r="DI40" s="32"/>
      <c r="DJ40" s="30"/>
      <c r="DK40" s="30"/>
      <c r="DL40" s="31"/>
      <c r="DM40" s="33"/>
      <c r="DN40" s="32"/>
      <c r="DO40" s="30"/>
      <c r="DP40" s="30"/>
      <c r="DQ40" s="31"/>
      <c r="DR40" s="33"/>
      <c r="DS40" s="32"/>
      <c r="DT40" s="26">
        <f t="shared" si="1"/>
        <v>0</v>
      </c>
      <c r="DU40" s="254">
        <f t="shared" si="0"/>
        <v>0</v>
      </c>
    </row>
    <row r="41" spans="1:125">
      <c r="A41" s="204" t="str">
        <f>IF('04 Brukerregistrering'!C41="","",'04 Brukerregistrering'!C41)</f>
        <v/>
      </c>
      <c r="B41" s="205" t="str">
        <f>IF('04 Brukerregistrering'!G41="","",'04 Brukerregistrering'!G41)</f>
        <v/>
      </c>
      <c r="C41" s="206" t="str">
        <f>IF('04 Brukerregistrering'!I41="","",'04 Brukerregistrering'!I41)</f>
        <v/>
      </c>
      <c r="D41" s="207" t="str">
        <f>IF('05 Målinger'!M51="","",('05 Målinger'!M51-'05 Målinger'!$G$19)*'02 Kostnader lønn, utstyr osv. '!$S$26*(-1))</f>
        <v/>
      </c>
      <c r="E41" s="207" t="str">
        <f>IF(AND('05 Målinger'!N51="",'05 Målinger'!Q51=""),"",('05 Målinger'!N51+'05 Målinger'!Q51-'05 Målinger'!H51)*'02 Kostnader lønn, utstyr osv. '!$S$21/60*(-1)*'05 Målinger'!$E$14)</f>
        <v/>
      </c>
      <c r="F41" s="208" t="str">
        <f>IF('05 Målinger'!M51="","",('kjøring-støtteark'!E44-'kjøring-støtteark'!D44)*'02 Kostnader lønn, utstyr osv. '!$S$21/60*(-1)*'05 Målinger'!$E$14)</f>
        <v/>
      </c>
      <c r="G41" s="209" t="str">
        <f>IF('05 Målinger'!P51="","",('05 Målinger'!P51-'05 Målinger'!J51)*'02 Kostnader lønn, utstyr osv. '!$S$37*'05 Målinger'!$E$14*(-1))</f>
        <v/>
      </c>
      <c r="H41" s="210" t="str">
        <f>IF('05 Målinger'!O51="","",('05 Målinger'!O51-'05 Målinger'!I51)*'02 Kostnader lønn, utstyr osv. '!$S$32*(-1)*'05 Målinger'!$E$14)</f>
        <v/>
      </c>
      <c r="I41" s="207" t="str">
        <f>IF('05 Målinger'!X51="","",('05 Målinger'!X51-'05 Målinger'!$G$19)*'02 Kostnader lønn, utstyr osv. '!$S$26*(-1))</f>
        <v/>
      </c>
      <c r="J41" s="207" t="str">
        <f>IF(AND('05 Målinger'!X51="",'05 Målinger'!AB51=""),"",('05 Målinger'!X51+'05 Målinger'!AB51-'05 Målinger'!H51)*'02 Kostnader lønn, utstyr osv. '!$S$21/60*(-1)*'05 Målinger'!$E$14)</f>
        <v/>
      </c>
      <c r="K41" s="208" t="str">
        <f>IF('05 Målinger'!X51="","",('kjøring-støtteark'!F44-'kjøring-støtteark'!D44)*'02 Kostnader lønn, utstyr osv. '!$S$21/60*(-1)*'05 Målinger'!$E$14)</f>
        <v/>
      </c>
      <c r="L41" s="209" t="str">
        <f>IF('05 Målinger'!AA51="","",('05 Målinger'!AA51-'05 Målinger'!J51)*'02 Kostnader lønn, utstyr osv. '!$S$37*'05 Målinger'!$E$14*(-1))</f>
        <v/>
      </c>
      <c r="M41" s="210" t="str">
        <f>IF('05 Målinger'!Z51="","",('05 Målinger'!Z51-'05 Målinger'!I51)*'02 Kostnader lønn, utstyr osv. '!$S$32*(-1)*'05 Målinger'!$E$14)</f>
        <v/>
      </c>
      <c r="N41" s="207" t="str">
        <f>IF('05 Målinger'!AI51="","",('05 Målinger'!AI51-'05 Målinger'!$G$19)*'02 Kostnader lønn, utstyr osv. '!$S$26*(-1))</f>
        <v/>
      </c>
      <c r="O41" s="207" t="str">
        <f>IF(AND('05 Målinger'!AI51="",'05 Målinger'!AM51=""),"",('05 Målinger'!AI51+'05 Målinger'!AM51-'05 Målinger'!H51)*'02 Kostnader lønn, utstyr osv. '!$S$21/60*(-1)*'05 Målinger'!$E$14)</f>
        <v/>
      </c>
      <c r="P41" s="208" t="str">
        <f>IF('05 Målinger'!AI51="","",('kjøring-støtteark'!F44-'kjøring-støtteark'!G44)*'02 Kostnader lønn, utstyr osv. '!$S$21/60*(-1)*'05 Målinger'!$E$14)</f>
        <v/>
      </c>
      <c r="Q41" s="209" t="str">
        <f>IF('05 Målinger'!AL51="","",('05 Målinger'!AL51-'05 Målinger'!J51)*'02 Kostnader lønn, utstyr osv. '!$S$37*'05 Målinger'!$E$14*(-1))</f>
        <v/>
      </c>
      <c r="R41" s="210" t="str">
        <f>IF('05 Målinger'!AK51="","",('05 Målinger'!AK51-'05 Målinger'!I51)*'02 Kostnader lønn, utstyr osv. '!$S$32*(-1)*'05 Målinger'!$E$14)</f>
        <v/>
      </c>
      <c r="S41" s="207" t="str">
        <f>IF('05 Målinger'!AT51="","",('05 Målinger'!AT51-'05 Målinger'!$G$19)*'02 Kostnader lønn, utstyr osv. '!$S$26*(-1))</f>
        <v/>
      </c>
      <c r="T41" s="207" t="str">
        <f>IF(AND('05 Målinger'!AT51="",'05 Målinger'!AX51=""),"",('05 Målinger'!AT51+'05 Målinger'!AX51-'05 Målinger'!H51)*'02 Kostnader lønn, utstyr osv. '!$S$21/60*(-1)*'05 Målinger'!$E$14)</f>
        <v/>
      </c>
      <c r="U41" s="208" t="str">
        <f>IF('05 Målinger'!AT51="","",('kjøring-støtteark'!F44-'kjøring-støtteark'!H44)*'02 Kostnader lønn, utstyr osv. '!$S$21/60*(-1)*'05 Målinger'!$E$14)</f>
        <v/>
      </c>
      <c r="V41" s="209" t="str">
        <f>IF('05 Målinger'!AW51="","",('05 Målinger'!AW51-'05 Målinger'!J51)*'02 Kostnader lønn, utstyr osv. '!$S$37*'05 Målinger'!$E$14*(-1))</f>
        <v/>
      </c>
      <c r="W41" s="210" t="str">
        <f>IF('05 Målinger'!AV51="","",('05 Målinger'!AV51-'05 Målinger'!I51)*'02 Kostnader lønn, utstyr osv. '!$S$32*(-1)*'05 Målinger'!$E$14)</f>
        <v/>
      </c>
      <c r="X41" s="30"/>
      <c r="Y41" s="30"/>
      <c r="Z41" s="31"/>
      <c r="AA41" s="33"/>
      <c r="AB41" s="32"/>
      <c r="AC41" s="30"/>
      <c r="AD41" s="30"/>
      <c r="AE41" s="31"/>
      <c r="AF41" s="33"/>
      <c r="AG41" s="32"/>
      <c r="AH41" s="30"/>
      <c r="AI41" s="30"/>
      <c r="AJ41" s="31"/>
      <c r="AK41" s="33"/>
      <c r="AL41" s="32"/>
      <c r="AM41" s="30"/>
      <c r="AN41" s="30"/>
      <c r="AO41" s="31"/>
      <c r="AP41" s="33"/>
      <c r="AQ41" s="32"/>
      <c r="AR41" s="30"/>
      <c r="AS41" s="30"/>
      <c r="AT41" s="31"/>
      <c r="AU41" s="33"/>
      <c r="AV41" s="32"/>
      <c r="AW41" s="30"/>
      <c r="AX41" s="30"/>
      <c r="AY41" s="31"/>
      <c r="AZ41" s="33"/>
      <c r="BA41" s="32"/>
      <c r="BB41" s="30"/>
      <c r="BC41" s="30"/>
      <c r="BD41" s="31"/>
      <c r="BE41" s="33"/>
      <c r="BF41" s="32"/>
      <c r="BG41" s="30"/>
      <c r="BH41" s="30"/>
      <c r="BI41" s="31"/>
      <c r="BJ41" s="33"/>
      <c r="BK41" s="32"/>
      <c r="BL41" s="30"/>
      <c r="BM41" s="30"/>
      <c r="BN41" s="31"/>
      <c r="BO41" s="33"/>
      <c r="BP41" s="32"/>
      <c r="BQ41" s="30"/>
      <c r="BR41" s="30"/>
      <c r="BS41" s="31"/>
      <c r="BT41" s="33"/>
      <c r="BU41" s="32"/>
      <c r="BV41" s="30"/>
      <c r="BW41" s="30"/>
      <c r="BX41" s="31"/>
      <c r="BY41" s="33"/>
      <c r="BZ41" s="32"/>
      <c r="CA41" s="30"/>
      <c r="CB41" s="30"/>
      <c r="CC41" s="31"/>
      <c r="CD41" s="33"/>
      <c r="CE41" s="32"/>
      <c r="CF41" s="30"/>
      <c r="CG41" s="30"/>
      <c r="CH41" s="31"/>
      <c r="CI41" s="33"/>
      <c r="CJ41" s="32"/>
      <c r="CK41" s="30"/>
      <c r="CL41" s="30"/>
      <c r="CM41" s="31"/>
      <c r="CN41" s="33"/>
      <c r="CO41" s="32"/>
      <c r="CP41" s="30"/>
      <c r="CQ41" s="30"/>
      <c r="CR41" s="31"/>
      <c r="CS41" s="33"/>
      <c r="CT41" s="32"/>
      <c r="CU41" s="30"/>
      <c r="CV41" s="30"/>
      <c r="CW41" s="31"/>
      <c r="CX41" s="33"/>
      <c r="CY41" s="32"/>
      <c r="CZ41" s="30"/>
      <c r="DA41" s="30"/>
      <c r="DB41" s="31"/>
      <c r="DC41" s="33"/>
      <c r="DD41" s="32"/>
      <c r="DE41" s="30"/>
      <c r="DF41" s="30"/>
      <c r="DG41" s="31"/>
      <c r="DH41" s="33"/>
      <c r="DI41" s="32"/>
      <c r="DJ41" s="30"/>
      <c r="DK41" s="30"/>
      <c r="DL41" s="31"/>
      <c r="DM41" s="33"/>
      <c r="DN41" s="32"/>
      <c r="DO41" s="30"/>
      <c r="DP41" s="30"/>
      <c r="DQ41" s="31"/>
      <c r="DR41" s="33"/>
      <c r="DS41" s="32"/>
      <c r="DT41" s="26">
        <f t="shared" si="1"/>
        <v>0</v>
      </c>
      <c r="DU41" s="254">
        <f t="shared" si="0"/>
        <v>0</v>
      </c>
    </row>
    <row r="42" spans="1:125">
      <c r="A42" s="204" t="str">
        <f>IF('04 Brukerregistrering'!C42="","",'04 Brukerregistrering'!C42)</f>
        <v/>
      </c>
      <c r="B42" s="205" t="str">
        <f>IF('04 Brukerregistrering'!G42="","",'04 Brukerregistrering'!G42)</f>
        <v/>
      </c>
      <c r="C42" s="206" t="str">
        <f>IF('04 Brukerregistrering'!I42="","",'04 Brukerregistrering'!I42)</f>
        <v/>
      </c>
      <c r="D42" s="207" t="str">
        <f>IF('05 Målinger'!M52="","",('05 Målinger'!M52-'05 Målinger'!$G$19)*'02 Kostnader lønn, utstyr osv. '!$S$26*(-1))</f>
        <v/>
      </c>
      <c r="E42" s="207" t="str">
        <f>IF(AND('05 Målinger'!N52="",'05 Målinger'!Q52=""),"",('05 Målinger'!N52+'05 Målinger'!Q52-'05 Målinger'!H52)*'02 Kostnader lønn, utstyr osv. '!$S$21/60*(-1)*'05 Målinger'!$E$14)</f>
        <v/>
      </c>
      <c r="F42" s="208" t="str">
        <f>IF('05 Målinger'!M52="","",('kjøring-støtteark'!E45-'kjøring-støtteark'!D45)*'02 Kostnader lønn, utstyr osv. '!$S$21/60*(-1)*'05 Målinger'!$E$14)</f>
        <v/>
      </c>
      <c r="G42" s="209" t="str">
        <f>IF('05 Målinger'!P52="","",('05 Målinger'!P52-'05 Målinger'!J52)*'02 Kostnader lønn, utstyr osv. '!$S$37*'05 Målinger'!$E$14*(-1))</f>
        <v/>
      </c>
      <c r="H42" s="210" t="str">
        <f>IF('05 Målinger'!O52="","",('05 Målinger'!O52-'05 Målinger'!I52)*'02 Kostnader lønn, utstyr osv. '!$S$32*(-1)*'05 Målinger'!$E$14)</f>
        <v/>
      </c>
      <c r="I42" s="207" t="str">
        <f>IF('05 Målinger'!X52="","",('05 Målinger'!X52-'05 Målinger'!$G$19)*'02 Kostnader lønn, utstyr osv. '!$S$26*(-1))</f>
        <v/>
      </c>
      <c r="J42" s="207" t="str">
        <f>IF(AND('05 Målinger'!X52="",'05 Målinger'!AB52=""),"",('05 Målinger'!X52+'05 Målinger'!AB52-'05 Målinger'!H52)*'02 Kostnader lønn, utstyr osv. '!$S$21/60*(-1)*'05 Målinger'!$E$14)</f>
        <v/>
      </c>
      <c r="K42" s="208" t="str">
        <f>IF('05 Målinger'!X52="","",('kjøring-støtteark'!F45-'kjøring-støtteark'!D45)*'02 Kostnader lønn, utstyr osv. '!$S$21/60*(-1)*'05 Målinger'!$E$14)</f>
        <v/>
      </c>
      <c r="L42" s="209" t="str">
        <f>IF('05 Målinger'!AA52="","",('05 Målinger'!AA52-'05 Målinger'!J52)*'02 Kostnader lønn, utstyr osv. '!$S$37*'05 Målinger'!$E$14*(-1))</f>
        <v/>
      </c>
      <c r="M42" s="210" t="str">
        <f>IF('05 Målinger'!Z52="","",('05 Målinger'!Z52-'05 Målinger'!I52)*'02 Kostnader lønn, utstyr osv. '!$S$32*(-1)*'05 Målinger'!$E$14)</f>
        <v/>
      </c>
      <c r="N42" s="207" t="str">
        <f>IF('05 Målinger'!AI52="","",('05 Målinger'!AI52-'05 Målinger'!$G$19)*'02 Kostnader lønn, utstyr osv. '!$S$26*(-1))</f>
        <v/>
      </c>
      <c r="O42" s="207" t="str">
        <f>IF(AND('05 Målinger'!AI52="",'05 Målinger'!AM52=""),"",('05 Målinger'!AI52+'05 Målinger'!AM52-'05 Målinger'!H52)*'02 Kostnader lønn, utstyr osv. '!$S$21/60*(-1)*'05 Målinger'!$E$14)</f>
        <v/>
      </c>
      <c r="P42" s="208" t="str">
        <f>IF('05 Målinger'!AI52="","",('kjøring-støtteark'!F45-'kjøring-støtteark'!G45)*'02 Kostnader lønn, utstyr osv. '!$S$21/60*(-1)*'05 Målinger'!$E$14)</f>
        <v/>
      </c>
      <c r="Q42" s="209" t="str">
        <f>IF('05 Målinger'!AL52="","",('05 Målinger'!AL52-'05 Målinger'!J52)*'02 Kostnader lønn, utstyr osv. '!$S$37*'05 Målinger'!$E$14*(-1))</f>
        <v/>
      </c>
      <c r="R42" s="210" t="str">
        <f>IF('05 Målinger'!AK52="","",('05 Målinger'!AK52-'05 Målinger'!I52)*'02 Kostnader lønn, utstyr osv. '!$S$32*(-1)*'05 Målinger'!$E$14)</f>
        <v/>
      </c>
      <c r="S42" s="207" t="str">
        <f>IF('05 Målinger'!AT52="","",('05 Målinger'!AT52-'05 Målinger'!$G$19)*'02 Kostnader lønn, utstyr osv. '!$S$26*(-1))</f>
        <v/>
      </c>
      <c r="T42" s="207" t="str">
        <f>IF(AND('05 Målinger'!AT52="",'05 Målinger'!AX52=""),"",('05 Målinger'!AT52+'05 Målinger'!AX52-'05 Målinger'!H52)*'02 Kostnader lønn, utstyr osv. '!$S$21/60*(-1)*'05 Målinger'!$E$14)</f>
        <v/>
      </c>
      <c r="U42" s="208" t="str">
        <f>IF('05 Målinger'!AT52="","",('kjøring-støtteark'!F45-'kjøring-støtteark'!H45)*'02 Kostnader lønn, utstyr osv. '!$S$21/60*(-1)*'05 Målinger'!$E$14)</f>
        <v/>
      </c>
      <c r="V42" s="209" t="str">
        <f>IF('05 Målinger'!AW52="","",('05 Målinger'!AW52-'05 Målinger'!J52)*'02 Kostnader lønn, utstyr osv. '!$S$37*'05 Målinger'!$E$14*(-1))</f>
        <v/>
      </c>
      <c r="W42" s="210" t="str">
        <f>IF('05 Målinger'!AV52="","",('05 Målinger'!AV52-'05 Målinger'!I52)*'02 Kostnader lønn, utstyr osv. '!$S$32*(-1)*'05 Målinger'!$E$14)</f>
        <v/>
      </c>
      <c r="X42" s="30"/>
      <c r="Y42" s="30"/>
      <c r="Z42" s="31"/>
      <c r="AA42" s="33"/>
      <c r="AB42" s="32"/>
      <c r="AC42" s="30"/>
      <c r="AD42" s="30"/>
      <c r="AE42" s="31"/>
      <c r="AF42" s="33"/>
      <c r="AG42" s="32"/>
      <c r="AH42" s="30"/>
      <c r="AI42" s="30"/>
      <c r="AJ42" s="31"/>
      <c r="AK42" s="33"/>
      <c r="AL42" s="32"/>
      <c r="AM42" s="30"/>
      <c r="AN42" s="30"/>
      <c r="AO42" s="31"/>
      <c r="AP42" s="33"/>
      <c r="AQ42" s="32"/>
      <c r="AR42" s="30"/>
      <c r="AS42" s="30"/>
      <c r="AT42" s="31"/>
      <c r="AU42" s="33"/>
      <c r="AV42" s="32"/>
      <c r="AW42" s="30"/>
      <c r="AX42" s="30"/>
      <c r="AY42" s="31"/>
      <c r="AZ42" s="33"/>
      <c r="BA42" s="32"/>
      <c r="BB42" s="30"/>
      <c r="BC42" s="30"/>
      <c r="BD42" s="31"/>
      <c r="BE42" s="33"/>
      <c r="BF42" s="32"/>
      <c r="BG42" s="30"/>
      <c r="BH42" s="30"/>
      <c r="BI42" s="31"/>
      <c r="BJ42" s="33"/>
      <c r="BK42" s="32"/>
      <c r="BL42" s="30"/>
      <c r="BM42" s="30"/>
      <c r="BN42" s="31"/>
      <c r="BO42" s="33"/>
      <c r="BP42" s="32"/>
      <c r="BQ42" s="30"/>
      <c r="BR42" s="30"/>
      <c r="BS42" s="31"/>
      <c r="BT42" s="33"/>
      <c r="BU42" s="32"/>
      <c r="BV42" s="30"/>
      <c r="BW42" s="30"/>
      <c r="BX42" s="31"/>
      <c r="BY42" s="33"/>
      <c r="BZ42" s="32"/>
      <c r="CA42" s="30"/>
      <c r="CB42" s="30"/>
      <c r="CC42" s="31"/>
      <c r="CD42" s="33"/>
      <c r="CE42" s="32"/>
      <c r="CF42" s="30"/>
      <c r="CG42" s="30"/>
      <c r="CH42" s="31"/>
      <c r="CI42" s="33"/>
      <c r="CJ42" s="32"/>
      <c r="CK42" s="30"/>
      <c r="CL42" s="30"/>
      <c r="CM42" s="31"/>
      <c r="CN42" s="33"/>
      <c r="CO42" s="32"/>
      <c r="CP42" s="30"/>
      <c r="CQ42" s="30"/>
      <c r="CR42" s="31"/>
      <c r="CS42" s="33"/>
      <c r="CT42" s="32"/>
      <c r="CU42" s="30"/>
      <c r="CV42" s="30"/>
      <c r="CW42" s="31"/>
      <c r="CX42" s="33"/>
      <c r="CY42" s="32"/>
      <c r="CZ42" s="30"/>
      <c r="DA42" s="30"/>
      <c r="DB42" s="31"/>
      <c r="DC42" s="33"/>
      <c r="DD42" s="32"/>
      <c r="DE42" s="30"/>
      <c r="DF42" s="30"/>
      <c r="DG42" s="31"/>
      <c r="DH42" s="33"/>
      <c r="DI42" s="32"/>
      <c r="DJ42" s="30"/>
      <c r="DK42" s="30"/>
      <c r="DL42" s="31"/>
      <c r="DM42" s="33"/>
      <c r="DN42" s="32"/>
      <c r="DO42" s="30"/>
      <c r="DP42" s="30"/>
      <c r="DQ42" s="31"/>
      <c r="DR42" s="33"/>
      <c r="DS42" s="32"/>
      <c r="DT42" s="26">
        <f t="shared" si="1"/>
        <v>0</v>
      </c>
      <c r="DU42" s="254">
        <f t="shared" si="0"/>
        <v>0</v>
      </c>
    </row>
    <row r="43" spans="1:125">
      <c r="A43" s="204" t="str">
        <f>IF('04 Brukerregistrering'!C43="","",'04 Brukerregistrering'!C43)</f>
        <v/>
      </c>
      <c r="B43" s="205" t="str">
        <f>IF('04 Brukerregistrering'!G43="","",'04 Brukerregistrering'!G43)</f>
        <v/>
      </c>
      <c r="C43" s="206" t="str">
        <f>IF('04 Brukerregistrering'!I43="","",'04 Brukerregistrering'!I43)</f>
        <v/>
      </c>
      <c r="D43" s="207" t="str">
        <f>IF('05 Målinger'!M53="","",('05 Målinger'!M53-'05 Målinger'!$G$19)*'02 Kostnader lønn, utstyr osv. '!$S$26*(-1))</f>
        <v/>
      </c>
      <c r="E43" s="207" t="str">
        <f>IF(AND('05 Målinger'!N53="",'05 Målinger'!Q53=""),"",('05 Målinger'!N53+'05 Målinger'!Q53-'05 Målinger'!H53)*'02 Kostnader lønn, utstyr osv. '!$S$21/60*(-1)*'05 Målinger'!$E$14)</f>
        <v/>
      </c>
      <c r="F43" s="208" t="str">
        <f>IF('05 Målinger'!M53="","",('kjøring-støtteark'!E46-'kjøring-støtteark'!D46)*'02 Kostnader lønn, utstyr osv. '!$S$21/60*(-1)*'05 Målinger'!$E$14)</f>
        <v/>
      </c>
      <c r="G43" s="209" t="str">
        <f>IF('05 Målinger'!P53="","",('05 Målinger'!P53-'05 Målinger'!J53)*'02 Kostnader lønn, utstyr osv. '!$S$37*'05 Målinger'!$E$14*(-1))</f>
        <v/>
      </c>
      <c r="H43" s="210" t="str">
        <f>IF('05 Målinger'!O53="","",('05 Målinger'!O53-'05 Målinger'!I53)*'02 Kostnader lønn, utstyr osv. '!$S$32*(-1)*'05 Målinger'!$E$14)</f>
        <v/>
      </c>
      <c r="I43" s="207" t="str">
        <f>IF('05 Målinger'!X53="","",('05 Målinger'!X53-'05 Målinger'!$G$19)*'02 Kostnader lønn, utstyr osv. '!$S$26*(-1))</f>
        <v/>
      </c>
      <c r="J43" s="207" t="str">
        <f>IF(AND('05 Målinger'!X53="",'05 Målinger'!AB53=""),"",('05 Målinger'!X53+'05 Målinger'!AB53-'05 Målinger'!H53)*'02 Kostnader lønn, utstyr osv. '!$S$21/60*(-1)*'05 Målinger'!$E$14)</f>
        <v/>
      </c>
      <c r="K43" s="208" t="str">
        <f>IF('05 Målinger'!X53="","",('kjøring-støtteark'!F46-'kjøring-støtteark'!D46)*'02 Kostnader lønn, utstyr osv. '!$S$21/60*(-1)*'05 Målinger'!$E$14)</f>
        <v/>
      </c>
      <c r="L43" s="209" t="str">
        <f>IF('05 Målinger'!AA53="","",('05 Målinger'!AA53-'05 Målinger'!J53)*'02 Kostnader lønn, utstyr osv. '!$S$37*'05 Målinger'!$E$14*(-1))</f>
        <v/>
      </c>
      <c r="M43" s="210" t="str">
        <f>IF('05 Målinger'!Z53="","",('05 Målinger'!Z53-'05 Målinger'!I53)*'02 Kostnader lønn, utstyr osv. '!$S$32*(-1)*'05 Målinger'!$E$14)</f>
        <v/>
      </c>
      <c r="N43" s="207" t="str">
        <f>IF('05 Målinger'!AI53="","",('05 Målinger'!AI53-'05 Målinger'!$G$19)*'02 Kostnader lønn, utstyr osv. '!$S$26*(-1))</f>
        <v/>
      </c>
      <c r="O43" s="207" t="str">
        <f>IF(AND('05 Målinger'!AI53="",'05 Målinger'!AM53=""),"",('05 Målinger'!AI53+'05 Målinger'!AM53-'05 Målinger'!H53)*'02 Kostnader lønn, utstyr osv. '!$S$21/60*(-1)*'05 Målinger'!$E$14)</f>
        <v/>
      </c>
      <c r="P43" s="208" t="str">
        <f>IF('05 Målinger'!AI53="","",('kjøring-støtteark'!F46-'kjøring-støtteark'!G46)*'02 Kostnader lønn, utstyr osv. '!$S$21/60*(-1)*'05 Målinger'!$E$14)</f>
        <v/>
      </c>
      <c r="Q43" s="209" t="str">
        <f>IF('05 Målinger'!AL53="","",('05 Målinger'!AL53-'05 Målinger'!J53)*'02 Kostnader lønn, utstyr osv. '!$S$37*'05 Målinger'!$E$14*(-1))</f>
        <v/>
      </c>
      <c r="R43" s="210" t="str">
        <f>IF('05 Målinger'!AK53="","",('05 Målinger'!AK53-'05 Målinger'!I53)*'02 Kostnader lønn, utstyr osv. '!$S$32*(-1)*'05 Målinger'!$E$14)</f>
        <v/>
      </c>
      <c r="S43" s="207" t="str">
        <f>IF('05 Målinger'!AT53="","",('05 Målinger'!AT53-'05 Målinger'!$G$19)*'02 Kostnader lønn, utstyr osv. '!$S$26*(-1))</f>
        <v/>
      </c>
      <c r="T43" s="207" t="str">
        <f>IF(AND('05 Målinger'!AT53="",'05 Målinger'!AX53=""),"",('05 Målinger'!AT53+'05 Målinger'!AX53-'05 Målinger'!H53)*'02 Kostnader lønn, utstyr osv. '!$S$21/60*(-1)*'05 Målinger'!$E$14)</f>
        <v/>
      </c>
      <c r="U43" s="208" t="str">
        <f>IF('05 Målinger'!AT53="","",('kjøring-støtteark'!F46-'kjøring-støtteark'!H46)*'02 Kostnader lønn, utstyr osv. '!$S$21/60*(-1)*'05 Målinger'!$E$14)</f>
        <v/>
      </c>
      <c r="V43" s="209" t="str">
        <f>IF('05 Målinger'!AW53="","",('05 Målinger'!AW53-'05 Målinger'!J53)*'02 Kostnader lønn, utstyr osv. '!$S$37*'05 Målinger'!$E$14*(-1))</f>
        <v/>
      </c>
      <c r="W43" s="210" t="str">
        <f>IF('05 Målinger'!AV53="","",('05 Målinger'!AV53-'05 Målinger'!I53)*'02 Kostnader lønn, utstyr osv. '!$S$32*(-1)*'05 Målinger'!$E$14)</f>
        <v/>
      </c>
      <c r="X43" s="30"/>
      <c r="Y43" s="30"/>
      <c r="Z43" s="31"/>
      <c r="AA43" s="33"/>
      <c r="AB43" s="32"/>
      <c r="AC43" s="30"/>
      <c r="AD43" s="30"/>
      <c r="AE43" s="31"/>
      <c r="AF43" s="33"/>
      <c r="AG43" s="32"/>
      <c r="AH43" s="30"/>
      <c r="AI43" s="30"/>
      <c r="AJ43" s="31"/>
      <c r="AK43" s="33"/>
      <c r="AL43" s="32"/>
      <c r="AM43" s="30"/>
      <c r="AN43" s="30"/>
      <c r="AO43" s="31"/>
      <c r="AP43" s="33"/>
      <c r="AQ43" s="32"/>
      <c r="AR43" s="30"/>
      <c r="AS43" s="30"/>
      <c r="AT43" s="31"/>
      <c r="AU43" s="33"/>
      <c r="AV43" s="32"/>
      <c r="AW43" s="30"/>
      <c r="AX43" s="30"/>
      <c r="AY43" s="31"/>
      <c r="AZ43" s="33"/>
      <c r="BA43" s="32"/>
      <c r="BB43" s="30"/>
      <c r="BC43" s="30"/>
      <c r="BD43" s="31"/>
      <c r="BE43" s="33"/>
      <c r="BF43" s="32"/>
      <c r="BG43" s="30"/>
      <c r="BH43" s="30"/>
      <c r="BI43" s="31"/>
      <c r="BJ43" s="33"/>
      <c r="BK43" s="32"/>
      <c r="BL43" s="30"/>
      <c r="BM43" s="30"/>
      <c r="BN43" s="31"/>
      <c r="BO43" s="33"/>
      <c r="BP43" s="32"/>
      <c r="BQ43" s="30"/>
      <c r="BR43" s="30"/>
      <c r="BS43" s="31"/>
      <c r="BT43" s="33"/>
      <c r="BU43" s="32"/>
      <c r="BV43" s="30"/>
      <c r="BW43" s="30"/>
      <c r="BX43" s="31"/>
      <c r="BY43" s="33"/>
      <c r="BZ43" s="32"/>
      <c r="CA43" s="30"/>
      <c r="CB43" s="30"/>
      <c r="CC43" s="31"/>
      <c r="CD43" s="33"/>
      <c r="CE43" s="32"/>
      <c r="CF43" s="30"/>
      <c r="CG43" s="30"/>
      <c r="CH43" s="31"/>
      <c r="CI43" s="33"/>
      <c r="CJ43" s="32"/>
      <c r="CK43" s="30"/>
      <c r="CL43" s="30"/>
      <c r="CM43" s="31"/>
      <c r="CN43" s="33"/>
      <c r="CO43" s="32"/>
      <c r="CP43" s="30"/>
      <c r="CQ43" s="30"/>
      <c r="CR43" s="31"/>
      <c r="CS43" s="33"/>
      <c r="CT43" s="32"/>
      <c r="CU43" s="30"/>
      <c r="CV43" s="30"/>
      <c r="CW43" s="31"/>
      <c r="CX43" s="33"/>
      <c r="CY43" s="32"/>
      <c r="CZ43" s="30"/>
      <c r="DA43" s="30"/>
      <c r="DB43" s="31"/>
      <c r="DC43" s="33"/>
      <c r="DD43" s="32"/>
      <c r="DE43" s="30"/>
      <c r="DF43" s="30"/>
      <c r="DG43" s="31"/>
      <c r="DH43" s="33"/>
      <c r="DI43" s="32"/>
      <c r="DJ43" s="30"/>
      <c r="DK43" s="30"/>
      <c r="DL43" s="31"/>
      <c r="DM43" s="33"/>
      <c r="DN43" s="32"/>
      <c r="DO43" s="30"/>
      <c r="DP43" s="30"/>
      <c r="DQ43" s="31"/>
      <c r="DR43" s="33"/>
      <c r="DS43" s="32"/>
      <c r="DT43" s="26">
        <f t="shared" si="1"/>
        <v>0</v>
      </c>
      <c r="DU43" s="254">
        <f t="shared" si="0"/>
        <v>0</v>
      </c>
    </row>
    <row r="44" spans="1:125">
      <c r="A44" s="204" t="str">
        <f>IF('04 Brukerregistrering'!C44="","",'04 Brukerregistrering'!C44)</f>
        <v/>
      </c>
      <c r="B44" s="205" t="str">
        <f>IF('04 Brukerregistrering'!G44="","",'04 Brukerregistrering'!G44)</f>
        <v/>
      </c>
      <c r="C44" s="206" t="str">
        <f>IF('04 Brukerregistrering'!I44="","",'04 Brukerregistrering'!I44)</f>
        <v/>
      </c>
      <c r="D44" s="207" t="str">
        <f>IF('05 Målinger'!M54="","",('05 Målinger'!M54-'05 Målinger'!$G$19)*'02 Kostnader lønn, utstyr osv. '!$S$26*(-1))</f>
        <v/>
      </c>
      <c r="E44" s="207" t="str">
        <f>IF(AND('05 Målinger'!N54="",'05 Målinger'!Q54=""),"",('05 Målinger'!N54+'05 Målinger'!Q54-'05 Målinger'!H54)*'02 Kostnader lønn, utstyr osv. '!$S$21/60*(-1)*'05 Målinger'!$E$14)</f>
        <v/>
      </c>
      <c r="F44" s="208" t="str">
        <f>IF('05 Målinger'!M54="","",('kjøring-støtteark'!E47-'kjøring-støtteark'!D47)*'02 Kostnader lønn, utstyr osv. '!$S$21/60*(-1)*'05 Målinger'!$E$14)</f>
        <v/>
      </c>
      <c r="G44" s="209" t="str">
        <f>IF('05 Målinger'!P54="","",('05 Målinger'!P54-'05 Målinger'!J54)*'02 Kostnader lønn, utstyr osv. '!$S$37*'05 Målinger'!$E$14*(-1))</f>
        <v/>
      </c>
      <c r="H44" s="210" t="str">
        <f>IF('05 Målinger'!O54="","",('05 Målinger'!O54-'05 Målinger'!I54)*'02 Kostnader lønn, utstyr osv. '!$S$32*(-1)*'05 Målinger'!$E$14)</f>
        <v/>
      </c>
      <c r="I44" s="207" t="str">
        <f>IF('05 Målinger'!X54="","",('05 Målinger'!X54-'05 Målinger'!$G$19)*'02 Kostnader lønn, utstyr osv. '!$S$26*(-1))</f>
        <v/>
      </c>
      <c r="J44" s="207" t="str">
        <f>IF(AND('05 Målinger'!X54="",'05 Målinger'!AB54=""),"",('05 Målinger'!X54+'05 Målinger'!AB54-'05 Målinger'!H54)*'02 Kostnader lønn, utstyr osv. '!$S$21/60*(-1)*'05 Målinger'!$E$14)</f>
        <v/>
      </c>
      <c r="K44" s="208" t="str">
        <f>IF('05 Målinger'!X54="","",('kjøring-støtteark'!F47-'kjøring-støtteark'!D47)*'02 Kostnader lønn, utstyr osv. '!$S$21/60*(-1)*'05 Målinger'!$E$14)</f>
        <v/>
      </c>
      <c r="L44" s="209" t="str">
        <f>IF('05 Målinger'!AA54="","",('05 Målinger'!AA54-'05 Målinger'!J54)*'02 Kostnader lønn, utstyr osv. '!$S$37*'05 Målinger'!$E$14*(-1))</f>
        <v/>
      </c>
      <c r="M44" s="210" t="str">
        <f>IF('05 Målinger'!Z54="","",('05 Målinger'!Z54-'05 Målinger'!I54)*'02 Kostnader lønn, utstyr osv. '!$S$32*(-1)*'05 Målinger'!$E$14)</f>
        <v/>
      </c>
      <c r="N44" s="207" t="str">
        <f>IF('05 Målinger'!AI54="","",('05 Målinger'!AI54-'05 Målinger'!$G$19)*'02 Kostnader lønn, utstyr osv. '!$S$26*(-1))</f>
        <v/>
      </c>
      <c r="O44" s="207" t="str">
        <f>IF(AND('05 Målinger'!AI54="",'05 Målinger'!AM54=""),"",('05 Målinger'!AI54+'05 Målinger'!AM54-'05 Målinger'!H54)*'02 Kostnader lønn, utstyr osv. '!$S$21/60*(-1)*'05 Målinger'!$E$14)</f>
        <v/>
      </c>
      <c r="P44" s="208" t="str">
        <f>IF('05 Målinger'!AI54="","",('kjøring-støtteark'!F47-'kjøring-støtteark'!G47)*'02 Kostnader lønn, utstyr osv. '!$S$21/60*(-1)*'05 Målinger'!$E$14)</f>
        <v/>
      </c>
      <c r="Q44" s="209" t="str">
        <f>IF('05 Målinger'!AL54="","",('05 Målinger'!AL54-'05 Målinger'!J54)*'02 Kostnader lønn, utstyr osv. '!$S$37*'05 Målinger'!$E$14*(-1))</f>
        <v/>
      </c>
      <c r="R44" s="210" t="str">
        <f>IF('05 Målinger'!AK54="","",('05 Målinger'!AK54-'05 Målinger'!I54)*'02 Kostnader lønn, utstyr osv. '!$S$32*(-1)*'05 Målinger'!$E$14)</f>
        <v/>
      </c>
      <c r="S44" s="207" t="str">
        <f>IF('05 Målinger'!AT54="","",('05 Målinger'!AT54-'05 Målinger'!$G$19)*'02 Kostnader lønn, utstyr osv. '!$S$26*(-1))</f>
        <v/>
      </c>
      <c r="T44" s="207" t="str">
        <f>IF(AND('05 Målinger'!AT54="",'05 Målinger'!AX54=""),"",('05 Målinger'!AT54+'05 Målinger'!AX54-'05 Målinger'!H54)*'02 Kostnader lønn, utstyr osv. '!$S$21/60*(-1)*'05 Målinger'!$E$14)</f>
        <v/>
      </c>
      <c r="U44" s="208" t="str">
        <f>IF('05 Målinger'!AT54="","",('kjøring-støtteark'!F47-'kjøring-støtteark'!H47)*'02 Kostnader lønn, utstyr osv. '!$S$21/60*(-1)*'05 Målinger'!$E$14)</f>
        <v/>
      </c>
      <c r="V44" s="209" t="str">
        <f>IF('05 Målinger'!AW54="","",('05 Målinger'!AW54-'05 Målinger'!J54)*'02 Kostnader lønn, utstyr osv. '!$S$37*'05 Målinger'!$E$14*(-1))</f>
        <v/>
      </c>
      <c r="W44" s="210" t="str">
        <f>IF('05 Målinger'!AV54="","",('05 Målinger'!AV54-'05 Målinger'!I54)*'02 Kostnader lønn, utstyr osv. '!$S$32*(-1)*'05 Målinger'!$E$14)</f>
        <v/>
      </c>
      <c r="X44" s="30"/>
      <c r="Y44" s="30"/>
      <c r="Z44" s="31"/>
      <c r="AA44" s="33"/>
      <c r="AB44" s="32"/>
      <c r="AC44" s="30"/>
      <c r="AD44" s="30"/>
      <c r="AE44" s="31"/>
      <c r="AF44" s="33"/>
      <c r="AG44" s="32"/>
      <c r="AH44" s="30"/>
      <c r="AI44" s="30"/>
      <c r="AJ44" s="31"/>
      <c r="AK44" s="33"/>
      <c r="AL44" s="32"/>
      <c r="AM44" s="30"/>
      <c r="AN44" s="30"/>
      <c r="AO44" s="31"/>
      <c r="AP44" s="33"/>
      <c r="AQ44" s="32"/>
      <c r="AR44" s="30"/>
      <c r="AS44" s="30"/>
      <c r="AT44" s="31"/>
      <c r="AU44" s="33"/>
      <c r="AV44" s="32"/>
      <c r="AW44" s="30"/>
      <c r="AX44" s="30"/>
      <c r="AY44" s="31"/>
      <c r="AZ44" s="33"/>
      <c r="BA44" s="32"/>
      <c r="BB44" s="30"/>
      <c r="BC44" s="30"/>
      <c r="BD44" s="31"/>
      <c r="BE44" s="33"/>
      <c r="BF44" s="32"/>
      <c r="BG44" s="30"/>
      <c r="BH44" s="30"/>
      <c r="BI44" s="31"/>
      <c r="BJ44" s="33"/>
      <c r="BK44" s="32"/>
      <c r="BL44" s="30"/>
      <c r="BM44" s="30"/>
      <c r="BN44" s="31"/>
      <c r="BO44" s="33"/>
      <c r="BP44" s="32"/>
      <c r="BQ44" s="30"/>
      <c r="BR44" s="30"/>
      <c r="BS44" s="31"/>
      <c r="BT44" s="33"/>
      <c r="BU44" s="32"/>
      <c r="BV44" s="30"/>
      <c r="BW44" s="30"/>
      <c r="BX44" s="31"/>
      <c r="BY44" s="33"/>
      <c r="BZ44" s="32"/>
      <c r="CA44" s="30"/>
      <c r="CB44" s="30"/>
      <c r="CC44" s="31"/>
      <c r="CD44" s="33"/>
      <c r="CE44" s="32"/>
      <c r="CF44" s="30"/>
      <c r="CG44" s="30"/>
      <c r="CH44" s="31"/>
      <c r="CI44" s="33"/>
      <c r="CJ44" s="32"/>
      <c r="CK44" s="30"/>
      <c r="CL44" s="30"/>
      <c r="CM44" s="31"/>
      <c r="CN44" s="33"/>
      <c r="CO44" s="32"/>
      <c r="CP44" s="30"/>
      <c r="CQ44" s="30"/>
      <c r="CR44" s="31"/>
      <c r="CS44" s="33"/>
      <c r="CT44" s="32"/>
      <c r="CU44" s="30"/>
      <c r="CV44" s="30"/>
      <c r="CW44" s="31"/>
      <c r="CX44" s="33"/>
      <c r="CY44" s="32"/>
      <c r="CZ44" s="30"/>
      <c r="DA44" s="30"/>
      <c r="DB44" s="31"/>
      <c r="DC44" s="33"/>
      <c r="DD44" s="32"/>
      <c r="DE44" s="30"/>
      <c r="DF44" s="30"/>
      <c r="DG44" s="31"/>
      <c r="DH44" s="33"/>
      <c r="DI44" s="32"/>
      <c r="DJ44" s="30"/>
      <c r="DK44" s="30"/>
      <c r="DL44" s="31"/>
      <c r="DM44" s="33"/>
      <c r="DN44" s="32"/>
      <c r="DO44" s="30"/>
      <c r="DP44" s="30"/>
      <c r="DQ44" s="31"/>
      <c r="DR44" s="33"/>
      <c r="DS44" s="32"/>
      <c r="DT44" s="26">
        <f t="shared" si="1"/>
        <v>0</v>
      </c>
      <c r="DU44" s="254">
        <f t="shared" si="0"/>
        <v>0</v>
      </c>
    </row>
    <row r="45" spans="1:125">
      <c r="A45" s="204" t="str">
        <f>IF('04 Brukerregistrering'!C45="","",'04 Brukerregistrering'!C45)</f>
        <v/>
      </c>
      <c r="B45" s="205" t="str">
        <f>IF('04 Brukerregistrering'!G45="","",'04 Brukerregistrering'!G45)</f>
        <v/>
      </c>
      <c r="C45" s="206" t="str">
        <f>IF('04 Brukerregistrering'!I45="","",'04 Brukerregistrering'!I45)</f>
        <v/>
      </c>
      <c r="D45" s="207" t="str">
        <f>IF('05 Målinger'!M55="","",('05 Målinger'!M55-'05 Målinger'!$G$19)*'02 Kostnader lønn, utstyr osv. '!$S$26*(-1))</f>
        <v/>
      </c>
      <c r="E45" s="207" t="str">
        <f>IF(AND('05 Målinger'!N55="",'05 Målinger'!Q55=""),"",('05 Målinger'!N55+'05 Målinger'!Q55-'05 Målinger'!H55)*'02 Kostnader lønn, utstyr osv. '!$S$21/60*(-1)*'05 Målinger'!$E$14)</f>
        <v/>
      </c>
      <c r="F45" s="208" t="str">
        <f>IF('05 Målinger'!M55="","",('kjøring-støtteark'!E48-'kjøring-støtteark'!D48)*'02 Kostnader lønn, utstyr osv. '!$S$21/60*(-1)*'05 Målinger'!$E$14)</f>
        <v/>
      </c>
      <c r="G45" s="209" t="str">
        <f>IF('05 Målinger'!P55="","",('05 Målinger'!P55-'05 Målinger'!J55)*'02 Kostnader lønn, utstyr osv. '!$S$37*'05 Målinger'!$E$14*(-1))</f>
        <v/>
      </c>
      <c r="H45" s="210" t="str">
        <f>IF('05 Målinger'!O55="","",('05 Målinger'!O55-'05 Målinger'!I55)*'02 Kostnader lønn, utstyr osv. '!$S$32*(-1)*'05 Målinger'!$E$14)</f>
        <v/>
      </c>
      <c r="I45" s="207" t="str">
        <f>IF('05 Målinger'!X55="","",('05 Målinger'!X55-'05 Målinger'!$G$19)*'02 Kostnader lønn, utstyr osv. '!$S$26*(-1))</f>
        <v/>
      </c>
      <c r="J45" s="207" t="str">
        <f>IF(AND('05 Målinger'!X55="",'05 Målinger'!AB55=""),"",('05 Målinger'!X55+'05 Målinger'!AB55-'05 Målinger'!H55)*'02 Kostnader lønn, utstyr osv. '!$S$21/60*(-1)*'05 Målinger'!$E$14)</f>
        <v/>
      </c>
      <c r="K45" s="208" t="str">
        <f>IF('05 Målinger'!X55="","",('kjøring-støtteark'!F48-'kjøring-støtteark'!D48)*'02 Kostnader lønn, utstyr osv. '!$S$21/60*(-1)*'05 Målinger'!$E$14)</f>
        <v/>
      </c>
      <c r="L45" s="209" t="str">
        <f>IF('05 Målinger'!AA55="","",('05 Målinger'!AA55-'05 Målinger'!J55)*'02 Kostnader lønn, utstyr osv. '!$S$37*'05 Målinger'!$E$14*(-1))</f>
        <v/>
      </c>
      <c r="M45" s="210" t="str">
        <f>IF('05 Målinger'!Z55="","",('05 Målinger'!Z55-'05 Målinger'!I55)*'02 Kostnader lønn, utstyr osv. '!$S$32*(-1)*'05 Målinger'!$E$14)</f>
        <v/>
      </c>
      <c r="N45" s="207" t="str">
        <f>IF('05 Målinger'!AI55="","",('05 Målinger'!AI55-'05 Målinger'!$G$19)*'02 Kostnader lønn, utstyr osv. '!$S$26*(-1))</f>
        <v/>
      </c>
      <c r="O45" s="207" t="str">
        <f>IF(AND('05 Målinger'!AI55="",'05 Målinger'!AM55=""),"",('05 Målinger'!AI55+'05 Målinger'!AM55-'05 Målinger'!H55)*'02 Kostnader lønn, utstyr osv. '!$S$21/60*(-1)*'05 Målinger'!$E$14)</f>
        <v/>
      </c>
      <c r="P45" s="208" t="str">
        <f>IF('05 Målinger'!AI55="","",('kjøring-støtteark'!F48-'kjøring-støtteark'!G48)*'02 Kostnader lønn, utstyr osv. '!$S$21/60*(-1)*'05 Målinger'!$E$14)</f>
        <v/>
      </c>
      <c r="Q45" s="209" t="str">
        <f>IF('05 Målinger'!AL55="","",('05 Målinger'!AL55-'05 Målinger'!J55)*'02 Kostnader lønn, utstyr osv. '!$S$37*'05 Målinger'!$E$14*(-1))</f>
        <v/>
      </c>
      <c r="R45" s="210" t="str">
        <f>IF('05 Målinger'!AK55="","",('05 Målinger'!AK55-'05 Målinger'!I55)*'02 Kostnader lønn, utstyr osv. '!$S$32*(-1)*'05 Målinger'!$E$14)</f>
        <v/>
      </c>
      <c r="S45" s="207" t="str">
        <f>IF('05 Målinger'!AT55="","",('05 Målinger'!AT55-'05 Målinger'!$G$19)*'02 Kostnader lønn, utstyr osv. '!$S$26*(-1))</f>
        <v/>
      </c>
      <c r="T45" s="207" t="str">
        <f>IF(AND('05 Målinger'!AT55="",'05 Målinger'!AX55=""),"",('05 Målinger'!AT55+'05 Målinger'!AX55-'05 Målinger'!H55)*'02 Kostnader lønn, utstyr osv. '!$S$21/60*(-1)*'05 Målinger'!$E$14)</f>
        <v/>
      </c>
      <c r="U45" s="208" t="str">
        <f>IF('05 Målinger'!AT55="","",('kjøring-støtteark'!F48-'kjøring-støtteark'!H48)*'02 Kostnader lønn, utstyr osv. '!$S$21/60*(-1)*'05 Målinger'!$E$14)</f>
        <v/>
      </c>
      <c r="V45" s="209" t="str">
        <f>IF('05 Målinger'!AW55="","",('05 Målinger'!AW55-'05 Målinger'!J55)*'02 Kostnader lønn, utstyr osv. '!$S$37*'05 Målinger'!$E$14*(-1))</f>
        <v/>
      </c>
      <c r="W45" s="210" t="str">
        <f>IF('05 Målinger'!AV55="","",('05 Målinger'!AV55-'05 Målinger'!I55)*'02 Kostnader lønn, utstyr osv. '!$S$32*(-1)*'05 Målinger'!$E$14)</f>
        <v/>
      </c>
      <c r="X45" s="30"/>
      <c r="Y45" s="30"/>
      <c r="Z45" s="31"/>
      <c r="AA45" s="33"/>
      <c r="AB45" s="32"/>
      <c r="AC45" s="30"/>
      <c r="AD45" s="30"/>
      <c r="AE45" s="31"/>
      <c r="AF45" s="33"/>
      <c r="AG45" s="32"/>
      <c r="AH45" s="30"/>
      <c r="AI45" s="30"/>
      <c r="AJ45" s="31"/>
      <c r="AK45" s="33"/>
      <c r="AL45" s="32"/>
      <c r="AM45" s="30"/>
      <c r="AN45" s="30"/>
      <c r="AO45" s="31"/>
      <c r="AP45" s="33"/>
      <c r="AQ45" s="32"/>
      <c r="AR45" s="30"/>
      <c r="AS45" s="30"/>
      <c r="AT45" s="31"/>
      <c r="AU45" s="33"/>
      <c r="AV45" s="32"/>
      <c r="AW45" s="30"/>
      <c r="AX45" s="30"/>
      <c r="AY45" s="31"/>
      <c r="AZ45" s="33"/>
      <c r="BA45" s="32"/>
      <c r="BB45" s="30"/>
      <c r="BC45" s="30"/>
      <c r="BD45" s="31"/>
      <c r="BE45" s="33"/>
      <c r="BF45" s="32"/>
      <c r="BG45" s="30"/>
      <c r="BH45" s="30"/>
      <c r="BI45" s="31"/>
      <c r="BJ45" s="33"/>
      <c r="BK45" s="32"/>
      <c r="BL45" s="30"/>
      <c r="BM45" s="30"/>
      <c r="BN45" s="31"/>
      <c r="BO45" s="33"/>
      <c r="BP45" s="32"/>
      <c r="BQ45" s="30"/>
      <c r="BR45" s="30"/>
      <c r="BS45" s="31"/>
      <c r="BT45" s="33"/>
      <c r="BU45" s="32"/>
      <c r="BV45" s="30"/>
      <c r="BW45" s="30"/>
      <c r="BX45" s="31"/>
      <c r="BY45" s="33"/>
      <c r="BZ45" s="32"/>
      <c r="CA45" s="30"/>
      <c r="CB45" s="30"/>
      <c r="CC45" s="31"/>
      <c r="CD45" s="33"/>
      <c r="CE45" s="32"/>
      <c r="CF45" s="30"/>
      <c r="CG45" s="30"/>
      <c r="CH45" s="31"/>
      <c r="CI45" s="33"/>
      <c r="CJ45" s="32"/>
      <c r="CK45" s="30"/>
      <c r="CL45" s="30"/>
      <c r="CM45" s="31"/>
      <c r="CN45" s="33"/>
      <c r="CO45" s="32"/>
      <c r="CP45" s="30"/>
      <c r="CQ45" s="30"/>
      <c r="CR45" s="31"/>
      <c r="CS45" s="33"/>
      <c r="CT45" s="32"/>
      <c r="CU45" s="30"/>
      <c r="CV45" s="30"/>
      <c r="CW45" s="31"/>
      <c r="CX45" s="33"/>
      <c r="CY45" s="32"/>
      <c r="CZ45" s="30"/>
      <c r="DA45" s="30"/>
      <c r="DB45" s="31"/>
      <c r="DC45" s="33"/>
      <c r="DD45" s="32"/>
      <c r="DE45" s="30"/>
      <c r="DF45" s="30"/>
      <c r="DG45" s="31"/>
      <c r="DH45" s="33"/>
      <c r="DI45" s="32"/>
      <c r="DJ45" s="30"/>
      <c r="DK45" s="30"/>
      <c r="DL45" s="31"/>
      <c r="DM45" s="33"/>
      <c r="DN45" s="32"/>
      <c r="DO45" s="30"/>
      <c r="DP45" s="30"/>
      <c r="DQ45" s="31"/>
      <c r="DR45" s="33"/>
      <c r="DS45" s="32"/>
      <c r="DT45" s="26">
        <f t="shared" si="1"/>
        <v>0</v>
      </c>
      <c r="DU45" s="254">
        <f t="shared" si="0"/>
        <v>0</v>
      </c>
    </row>
    <row r="46" spans="1:125">
      <c r="A46" s="204" t="str">
        <f>IF('04 Brukerregistrering'!C46="","",'04 Brukerregistrering'!C46)</f>
        <v/>
      </c>
      <c r="B46" s="205" t="str">
        <f>IF('04 Brukerregistrering'!G46="","",'04 Brukerregistrering'!G46)</f>
        <v/>
      </c>
      <c r="C46" s="206" t="str">
        <f>IF('04 Brukerregistrering'!I46="","",'04 Brukerregistrering'!I46)</f>
        <v/>
      </c>
      <c r="D46" s="207" t="str">
        <f>IF('05 Målinger'!M56="","",('05 Målinger'!M56-'05 Målinger'!$G$19)*'02 Kostnader lønn, utstyr osv. '!$S$26*(-1))</f>
        <v/>
      </c>
      <c r="E46" s="207" t="str">
        <f>IF(AND('05 Målinger'!N56="",'05 Målinger'!Q56=""),"",('05 Målinger'!N56+'05 Målinger'!Q56-'05 Målinger'!H56)*'02 Kostnader lønn, utstyr osv. '!$S$21/60*(-1)*'05 Målinger'!$E$14)</f>
        <v/>
      </c>
      <c r="F46" s="208" t="str">
        <f>IF('05 Målinger'!M56="","",('kjøring-støtteark'!E49-'kjøring-støtteark'!D49)*'02 Kostnader lønn, utstyr osv. '!$S$21/60*(-1)*'05 Målinger'!$E$14)</f>
        <v/>
      </c>
      <c r="G46" s="209" t="str">
        <f>IF('05 Målinger'!P56="","",('05 Målinger'!P56-'05 Målinger'!J56)*'02 Kostnader lønn, utstyr osv. '!$S$37*'05 Målinger'!$E$14*(-1))</f>
        <v/>
      </c>
      <c r="H46" s="210" t="str">
        <f>IF('05 Målinger'!O56="","",('05 Målinger'!O56-'05 Målinger'!I56)*'02 Kostnader lønn, utstyr osv. '!$S$32*(-1)*'05 Målinger'!$E$14)</f>
        <v/>
      </c>
      <c r="I46" s="207" t="str">
        <f>IF('05 Målinger'!X56="","",('05 Målinger'!X56-'05 Målinger'!$G$19)*'02 Kostnader lønn, utstyr osv. '!$S$26*(-1))</f>
        <v/>
      </c>
      <c r="J46" s="207" t="str">
        <f>IF(AND('05 Målinger'!X56="",'05 Målinger'!AB56=""),"",('05 Målinger'!X56+'05 Målinger'!AB56-'05 Målinger'!H56)*'02 Kostnader lønn, utstyr osv. '!$S$21/60*(-1)*'05 Målinger'!$E$14)</f>
        <v/>
      </c>
      <c r="K46" s="208" t="str">
        <f>IF('05 Målinger'!X56="","",('kjøring-støtteark'!F49-'kjøring-støtteark'!D49)*'02 Kostnader lønn, utstyr osv. '!$S$21/60*(-1)*'05 Målinger'!$E$14)</f>
        <v/>
      </c>
      <c r="L46" s="209" t="str">
        <f>IF('05 Målinger'!AA56="","",('05 Målinger'!AA56-'05 Målinger'!J56)*'02 Kostnader lønn, utstyr osv. '!$S$37*'05 Målinger'!$E$14*(-1))</f>
        <v/>
      </c>
      <c r="M46" s="210" t="str">
        <f>IF('05 Målinger'!Z56="","",('05 Målinger'!Z56-'05 Målinger'!I56)*'02 Kostnader lønn, utstyr osv. '!$S$32*(-1)*'05 Målinger'!$E$14)</f>
        <v/>
      </c>
      <c r="N46" s="207" t="str">
        <f>IF('05 Målinger'!AI56="","",('05 Målinger'!AI56-'05 Målinger'!$G$19)*'02 Kostnader lønn, utstyr osv. '!$S$26*(-1))</f>
        <v/>
      </c>
      <c r="O46" s="207" t="str">
        <f>IF(AND('05 Målinger'!AI56="",'05 Målinger'!AM56=""),"",('05 Målinger'!AI56+'05 Målinger'!AM56-'05 Målinger'!H56)*'02 Kostnader lønn, utstyr osv. '!$S$21/60*(-1)*'05 Målinger'!$E$14)</f>
        <v/>
      </c>
      <c r="P46" s="208" t="str">
        <f>IF('05 Målinger'!AI56="","",('kjøring-støtteark'!F49-'kjøring-støtteark'!G49)*'02 Kostnader lønn, utstyr osv. '!$S$21/60*(-1)*'05 Målinger'!$E$14)</f>
        <v/>
      </c>
      <c r="Q46" s="209" t="str">
        <f>IF('05 Målinger'!AL56="","",('05 Målinger'!AL56-'05 Målinger'!J56)*'02 Kostnader lønn, utstyr osv. '!$S$37*'05 Målinger'!$E$14*(-1))</f>
        <v/>
      </c>
      <c r="R46" s="210" t="str">
        <f>IF('05 Målinger'!AK56="","",('05 Målinger'!AK56-'05 Målinger'!I56)*'02 Kostnader lønn, utstyr osv. '!$S$32*(-1)*'05 Målinger'!$E$14)</f>
        <v/>
      </c>
      <c r="S46" s="207" t="str">
        <f>IF('05 Målinger'!AT56="","",('05 Målinger'!AT56-'05 Målinger'!$G$19)*'02 Kostnader lønn, utstyr osv. '!$S$26*(-1))</f>
        <v/>
      </c>
      <c r="T46" s="207" t="str">
        <f>IF(AND('05 Målinger'!AT56="",'05 Målinger'!AX56=""),"",('05 Målinger'!AT56+'05 Målinger'!AX56-'05 Målinger'!H56)*'02 Kostnader lønn, utstyr osv. '!$S$21/60*(-1)*'05 Målinger'!$E$14)</f>
        <v/>
      </c>
      <c r="U46" s="208" t="str">
        <f>IF('05 Målinger'!AT56="","",('kjøring-støtteark'!F49-'kjøring-støtteark'!H49)*'02 Kostnader lønn, utstyr osv. '!$S$21/60*(-1)*'05 Målinger'!$E$14)</f>
        <v/>
      </c>
      <c r="V46" s="209" t="str">
        <f>IF('05 Målinger'!AW56="","",('05 Målinger'!AW56-'05 Målinger'!J56)*'02 Kostnader lønn, utstyr osv. '!$S$37*'05 Målinger'!$E$14*(-1))</f>
        <v/>
      </c>
      <c r="W46" s="210" t="str">
        <f>IF('05 Målinger'!AV56="","",('05 Målinger'!AV56-'05 Målinger'!I56)*'02 Kostnader lønn, utstyr osv. '!$S$32*(-1)*'05 Målinger'!$E$14)</f>
        <v/>
      </c>
      <c r="X46" s="30"/>
      <c r="Y46" s="30"/>
      <c r="Z46" s="31"/>
      <c r="AA46" s="33"/>
      <c r="AB46" s="32"/>
      <c r="AC46" s="30"/>
      <c r="AD46" s="30"/>
      <c r="AE46" s="31"/>
      <c r="AF46" s="33"/>
      <c r="AG46" s="32"/>
      <c r="AH46" s="30"/>
      <c r="AI46" s="30"/>
      <c r="AJ46" s="31"/>
      <c r="AK46" s="33"/>
      <c r="AL46" s="32"/>
      <c r="AM46" s="30"/>
      <c r="AN46" s="30"/>
      <c r="AO46" s="31"/>
      <c r="AP46" s="33"/>
      <c r="AQ46" s="32"/>
      <c r="AR46" s="30"/>
      <c r="AS46" s="30"/>
      <c r="AT46" s="31"/>
      <c r="AU46" s="33"/>
      <c r="AV46" s="32"/>
      <c r="AW46" s="30"/>
      <c r="AX46" s="30"/>
      <c r="AY46" s="31"/>
      <c r="AZ46" s="33"/>
      <c r="BA46" s="32"/>
      <c r="BB46" s="30"/>
      <c r="BC46" s="30"/>
      <c r="BD46" s="31"/>
      <c r="BE46" s="33"/>
      <c r="BF46" s="32"/>
      <c r="BG46" s="30"/>
      <c r="BH46" s="30"/>
      <c r="BI46" s="31"/>
      <c r="BJ46" s="33"/>
      <c r="BK46" s="32"/>
      <c r="BL46" s="30"/>
      <c r="BM46" s="30"/>
      <c r="BN46" s="31"/>
      <c r="BO46" s="33"/>
      <c r="BP46" s="32"/>
      <c r="BQ46" s="30"/>
      <c r="BR46" s="30"/>
      <c r="BS46" s="31"/>
      <c r="BT46" s="33"/>
      <c r="BU46" s="32"/>
      <c r="BV46" s="30"/>
      <c r="BW46" s="30"/>
      <c r="BX46" s="31"/>
      <c r="BY46" s="33"/>
      <c r="BZ46" s="32"/>
      <c r="CA46" s="30"/>
      <c r="CB46" s="30"/>
      <c r="CC46" s="31"/>
      <c r="CD46" s="33"/>
      <c r="CE46" s="32"/>
      <c r="CF46" s="30"/>
      <c r="CG46" s="30"/>
      <c r="CH46" s="31"/>
      <c r="CI46" s="33"/>
      <c r="CJ46" s="32"/>
      <c r="CK46" s="30"/>
      <c r="CL46" s="30"/>
      <c r="CM46" s="31"/>
      <c r="CN46" s="33"/>
      <c r="CO46" s="32"/>
      <c r="CP46" s="30"/>
      <c r="CQ46" s="30"/>
      <c r="CR46" s="31"/>
      <c r="CS46" s="33"/>
      <c r="CT46" s="32"/>
      <c r="CU46" s="30"/>
      <c r="CV46" s="30"/>
      <c r="CW46" s="31"/>
      <c r="CX46" s="33"/>
      <c r="CY46" s="32"/>
      <c r="CZ46" s="30"/>
      <c r="DA46" s="30"/>
      <c r="DB46" s="31"/>
      <c r="DC46" s="33"/>
      <c r="DD46" s="32"/>
      <c r="DE46" s="30"/>
      <c r="DF46" s="30"/>
      <c r="DG46" s="31"/>
      <c r="DH46" s="33"/>
      <c r="DI46" s="32"/>
      <c r="DJ46" s="30"/>
      <c r="DK46" s="30"/>
      <c r="DL46" s="31"/>
      <c r="DM46" s="33"/>
      <c r="DN46" s="32"/>
      <c r="DO46" s="30"/>
      <c r="DP46" s="30"/>
      <c r="DQ46" s="31"/>
      <c r="DR46" s="33"/>
      <c r="DS46" s="32"/>
      <c r="DT46" s="26">
        <f t="shared" si="1"/>
        <v>0</v>
      </c>
      <c r="DU46" s="254">
        <f t="shared" si="0"/>
        <v>0</v>
      </c>
    </row>
    <row r="47" spans="1:125">
      <c r="A47" s="204" t="str">
        <f>IF('04 Brukerregistrering'!C47="","",'04 Brukerregistrering'!C47)</f>
        <v/>
      </c>
      <c r="B47" s="205" t="str">
        <f>IF('04 Brukerregistrering'!G47="","",'04 Brukerregistrering'!G47)</f>
        <v/>
      </c>
      <c r="C47" s="206" t="str">
        <f>IF('04 Brukerregistrering'!I47="","",'04 Brukerregistrering'!I47)</f>
        <v/>
      </c>
      <c r="D47" s="207" t="str">
        <f>IF('05 Målinger'!M57="","",('05 Målinger'!M57-'05 Målinger'!$G$19)*'02 Kostnader lønn, utstyr osv. '!$S$26*(-1))</f>
        <v/>
      </c>
      <c r="E47" s="207" t="str">
        <f>IF(AND('05 Målinger'!N57="",'05 Målinger'!Q57=""),"",('05 Målinger'!N57+'05 Målinger'!Q57-'05 Målinger'!H57)*'02 Kostnader lønn, utstyr osv. '!$S$21/60*(-1)*'05 Målinger'!$E$14)</f>
        <v/>
      </c>
      <c r="F47" s="208" t="str">
        <f>IF('05 Målinger'!M57="","",('kjøring-støtteark'!E50-'kjøring-støtteark'!D50)*'02 Kostnader lønn, utstyr osv. '!$S$21/60*(-1)*'05 Målinger'!$E$14)</f>
        <v/>
      </c>
      <c r="G47" s="209" t="str">
        <f>IF('05 Målinger'!P57="","",('05 Målinger'!P57-'05 Målinger'!J57)*'02 Kostnader lønn, utstyr osv. '!$S$37*'05 Målinger'!$E$14*(-1))</f>
        <v/>
      </c>
      <c r="H47" s="210" t="str">
        <f>IF('05 Målinger'!O57="","",('05 Målinger'!O57-'05 Målinger'!I57)*'02 Kostnader lønn, utstyr osv. '!$S$32*(-1)*'05 Målinger'!$E$14)</f>
        <v/>
      </c>
      <c r="I47" s="207" t="str">
        <f>IF('05 Målinger'!X57="","",('05 Målinger'!X57-'05 Målinger'!$G$19)*'02 Kostnader lønn, utstyr osv. '!$S$26*(-1))</f>
        <v/>
      </c>
      <c r="J47" s="207" t="str">
        <f>IF(AND('05 Målinger'!X57="",'05 Målinger'!AB57=""),"",('05 Målinger'!X57+'05 Målinger'!AB57-'05 Målinger'!H57)*'02 Kostnader lønn, utstyr osv. '!$S$21/60*(-1)*'05 Målinger'!$E$14)</f>
        <v/>
      </c>
      <c r="K47" s="208" t="str">
        <f>IF('05 Målinger'!X57="","",('kjøring-støtteark'!F50-'kjøring-støtteark'!D50)*'02 Kostnader lønn, utstyr osv. '!$S$21/60*(-1)*'05 Målinger'!$E$14)</f>
        <v/>
      </c>
      <c r="L47" s="209" t="str">
        <f>IF('05 Målinger'!AA57="","",('05 Målinger'!AA57-'05 Målinger'!J57)*'02 Kostnader lønn, utstyr osv. '!$S$37*'05 Målinger'!$E$14*(-1))</f>
        <v/>
      </c>
      <c r="M47" s="210" t="str">
        <f>IF('05 Målinger'!Z57="","",('05 Målinger'!Z57-'05 Målinger'!I57)*'02 Kostnader lønn, utstyr osv. '!$S$32*(-1)*'05 Målinger'!$E$14)</f>
        <v/>
      </c>
      <c r="N47" s="207" t="str">
        <f>IF('05 Målinger'!AI57="","",('05 Målinger'!AI57-'05 Målinger'!$G$19)*'02 Kostnader lønn, utstyr osv. '!$S$26*(-1))</f>
        <v/>
      </c>
      <c r="O47" s="207" t="str">
        <f>IF(AND('05 Målinger'!AI57="",'05 Målinger'!AM57=""),"",('05 Målinger'!AI57+'05 Målinger'!AM57-'05 Målinger'!H57)*'02 Kostnader lønn, utstyr osv. '!$S$21/60*(-1)*'05 Målinger'!$E$14)</f>
        <v/>
      </c>
      <c r="P47" s="208" t="str">
        <f>IF('05 Målinger'!AI57="","",('kjøring-støtteark'!F50-'kjøring-støtteark'!G50)*'02 Kostnader lønn, utstyr osv. '!$S$21/60*(-1)*'05 Målinger'!$E$14)</f>
        <v/>
      </c>
      <c r="Q47" s="209" t="str">
        <f>IF('05 Målinger'!AL57="","",('05 Målinger'!AL57-'05 Målinger'!J57)*'02 Kostnader lønn, utstyr osv. '!$S$37*'05 Målinger'!$E$14*(-1))</f>
        <v/>
      </c>
      <c r="R47" s="210" t="str">
        <f>IF('05 Målinger'!AK57="","",('05 Målinger'!AK57-'05 Målinger'!I57)*'02 Kostnader lønn, utstyr osv. '!$S$32*(-1)*'05 Målinger'!$E$14)</f>
        <v/>
      </c>
      <c r="S47" s="207" t="str">
        <f>IF('05 Målinger'!AT57="","",('05 Målinger'!AT57-'05 Målinger'!$G$19)*'02 Kostnader lønn, utstyr osv. '!$S$26*(-1))</f>
        <v/>
      </c>
      <c r="T47" s="207" t="str">
        <f>IF(AND('05 Målinger'!AT57="",'05 Målinger'!AX57=""),"",('05 Målinger'!AT57+'05 Målinger'!AX57-'05 Målinger'!H57)*'02 Kostnader lønn, utstyr osv. '!$S$21/60*(-1)*'05 Målinger'!$E$14)</f>
        <v/>
      </c>
      <c r="U47" s="208" t="str">
        <f>IF('05 Målinger'!AT57="","",('kjøring-støtteark'!F50-'kjøring-støtteark'!H50)*'02 Kostnader lønn, utstyr osv. '!$S$21/60*(-1)*'05 Målinger'!$E$14)</f>
        <v/>
      </c>
      <c r="V47" s="209" t="str">
        <f>IF('05 Målinger'!AW57="","",('05 Målinger'!AW57-'05 Målinger'!J57)*'02 Kostnader lønn, utstyr osv. '!$S$37*'05 Målinger'!$E$14*(-1))</f>
        <v/>
      </c>
      <c r="W47" s="210" t="str">
        <f>IF('05 Målinger'!AV57="","",('05 Målinger'!AV57-'05 Målinger'!I57)*'02 Kostnader lønn, utstyr osv. '!$S$32*(-1)*'05 Målinger'!$E$14)</f>
        <v/>
      </c>
      <c r="X47" s="30"/>
      <c r="Y47" s="30"/>
      <c r="Z47" s="31"/>
      <c r="AA47" s="33"/>
      <c r="AB47" s="32"/>
      <c r="AC47" s="30"/>
      <c r="AD47" s="30"/>
      <c r="AE47" s="31"/>
      <c r="AF47" s="33"/>
      <c r="AG47" s="32"/>
      <c r="AH47" s="30"/>
      <c r="AI47" s="30"/>
      <c r="AJ47" s="31"/>
      <c r="AK47" s="33"/>
      <c r="AL47" s="32"/>
      <c r="AM47" s="30"/>
      <c r="AN47" s="30"/>
      <c r="AO47" s="31"/>
      <c r="AP47" s="33"/>
      <c r="AQ47" s="32"/>
      <c r="AR47" s="30"/>
      <c r="AS47" s="30"/>
      <c r="AT47" s="31"/>
      <c r="AU47" s="33"/>
      <c r="AV47" s="32"/>
      <c r="AW47" s="30"/>
      <c r="AX47" s="30"/>
      <c r="AY47" s="31"/>
      <c r="AZ47" s="33"/>
      <c r="BA47" s="32"/>
      <c r="BB47" s="30"/>
      <c r="BC47" s="30"/>
      <c r="BD47" s="31"/>
      <c r="BE47" s="33"/>
      <c r="BF47" s="32"/>
      <c r="BG47" s="30"/>
      <c r="BH47" s="30"/>
      <c r="BI47" s="31"/>
      <c r="BJ47" s="33"/>
      <c r="BK47" s="32"/>
      <c r="BL47" s="30"/>
      <c r="BM47" s="30"/>
      <c r="BN47" s="31"/>
      <c r="BO47" s="33"/>
      <c r="BP47" s="32"/>
      <c r="BQ47" s="30"/>
      <c r="BR47" s="30"/>
      <c r="BS47" s="31"/>
      <c r="BT47" s="33"/>
      <c r="BU47" s="32"/>
      <c r="BV47" s="30"/>
      <c r="BW47" s="30"/>
      <c r="BX47" s="31"/>
      <c r="BY47" s="33"/>
      <c r="BZ47" s="32"/>
      <c r="CA47" s="30"/>
      <c r="CB47" s="30"/>
      <c r="CC47" s="31"/>
      <c r="CD47" s="33"/>
      <c r="CE47" s="32"/>
      <c r="CF47" s="30"/>
      <c r="CG47" s="30"/>
      <c r="CH47" s="31"/>
      <c r="CI47" s="33"/>
      <c r="CJ47" s="32"/>
      <c r="CK47" s="30"/>
      <c r="CL47" s="30"/>
      <c r="CM47" s="31"/>
      <c r="CN47" s="33"/>
      <c r="CO47" s="32"/>
      <c r="CP47" s="30"/>
      <c r="CQ47" s="30"/>
      <c r="CR47" s="31"/>
      <c r="CS47" s="33"/>
      <c r="CT47" s="32"/>
      <c r="CU47" s="30"/>
      <c r="CV47" s="30"/>
      <c r="CW47" s="31"/>
      <c r="CX47" s="33"/>
      <c r="CY47" s="32"/>
      <c r="CZ47" s="30"/>
      <c r="DA47" s="30"/>
      <c r="DB47" s="31"/>
      <c r="DC47" s="33"/>
      <c r="DD47" s="32"/>
      <c r="DE47" s="30"/>
      <c r="DF47" s="30"/>
      <c r="DG47" s="31"/>
      <c r="DH47" s="33"/>
      <c r="DI47" s="32"/>
      <c r="DJ47" s="30"/>
      <c r="DK47" s="30"/>
      <c r="DL47" s="31"/>
      <c r="DM47" s="33"/>
      <c r="DN47" s="32"/>
      <c r="DO47" s="30"/>
      <c r="DP47" s="30"/>
      <c r="DQ47" s="31"/>
      <c r="DR47" s="33"/>
      <c r="DS47" s="32"/>
      <c r="DT47" s="26">
        <f t="shared" si="1"/>
        <v>0</v>
      </c>
      <c r="DU47" s="254">
        <f t="shared" si="0"/>
        <v>0</v>
      </c>
    </row>
    <row r="48" spans="1:125">
      <c r="A48" s="204" t="str">
        <f>IF('04 Brukerregistrering'!C48="","",'04 Brukerregistrering'!C48)</f>
        <v/>
      </c>
      <c r="B48" s="205" t="str">
        <f>IF('04 Brukerregistrering'!G48="","",'04 Brukerregistrering'!G48)</f>
        <v/>
      </c>
      <c r="C48" s="206" t="str">
        <f>IF('04 Brukerregistrering'!I48="","",'04 Brukerregistrering'!I48)</f>
        <v/>
      </c>
      <c r="D48" s="207" t="str">
        <f>IF('05 Målinger'!M58="","",('05 Målinger'!M58-'05 Målinger'!$G$19)*'02 Kostnader lønn, utstyr osv. '!$S$26*(-1))</f>
        <v/>
      </c>
      <c r="E48" s="207" t="str">
        <f>IF(AND('05 Målinger'!N58="",'05 Målinger'!Q58=""),"",('05 Målinger'!N58+'05 Målinger'!Q58-'05 Målinger'!H58)*'02 Kostnader lønn, utstyr osv. '!$S$21/60*(-1)*'05 Målinger'!$E$14)</f>
        <v/>
      </c>
      <c r="F48" s="208" t="str">
        <f>IF('05 Målinger'!M58="","",('kjøring-støtteark'!E51-'kjøring-støtteark'!D51)*'02 Kostnader lønn, utstyr osv. '!$S$21/60*(-1)*'05 Målinger'!$E$14)</f>
        <v/>
      </c>
      <c r="G48" s="209" t="str">
        <f>IF('05 Målinger'!P58="","",('05 Målinger'!P58-'05 Målinger'!J58)*'02 Kostnader lønn, utstyr osv. '!$S$37*'05 Målinger'!$E$14*(-1))</f>
        <v/>
      </c>
      <c r="H48" s="210" t="str">
        <f>IF('05 Målinger'!O58="","",('05 Målinger'!O58-'05 Målinger'!I58)*'02 Kostnader lønn, utstyr osv. '!$S$32*(-1)*'05 Målinger'!$E$14)</f>
        <v/>
      </c>
      <c r="I48" s="207" t="str">
        <f>IF('05 Målinger'!X58="","",('05 Målinger'!X58-'05 Målinger'!$G$19)*'02 Kostnader lønn, utstyr osv. '!$S$26*(-1))</f>
        <v/>
      </c>
      <c r="J48" s="207" t="str">
        <f>IF(AND('05 Målinger'!X58="",'05 Målinger'!AB58=""),"",('05 Målinger'!X58+'05 Målinger'!AB58-'05 Målinger'!H58)*'02 Kostnader lønn, utstyr osv. '!$S$21/60*(-1)*'05 Målinger'!$E$14)</f>
        <v/>
      </c>
      <c r="K48" s="208" t="str">
        <f>IF('05 Målinger'!X58="","",('kjøring-støtteark'!F51-'kjøring-støtteark'!D51)*'02 Kostnader lønn, utstyr osv. '!$S$21/60*(-1)*'05 Målinger'!$E$14)</f>
        <v/>
      </c>
      <c r="L48" s="209" t="str">
        <f>IF('05 Målinger'!AA58="","",('05 Målinger'!AA58-'05 Målinger'!J58)*'02 Kostnader lønn, utstyr osv. '!$S$37*'05 Målinger'!$E$14*(-1))</f>
        <v/>
      </c>
      <c r="M48" s="210" t="str">
        <f>IF('05 Målinger'!Z58="","",('05 Målinger'!Z58-'05 Målinger'!I58)*'02 Kostnader lønn, utstyr osv. '!$S$32*(-1)*'05 Målinger'!$E$14)</f>
        <v/>
      </c>
      <c r="N48" s="207" t="str">
        <f>IF('05 Målinger'!AI58="","",('05 Målinger'!AI58-'05 Målinger'!$G$19)*'02 Kostnader lønn, utstyr osv. '!$S$26*(-1))</f>
        <v/>
      </c>
      <c r="O48" s="207" t="str">
        <f>IF(AND('05 Målinger'!AI58="",'05 Målinger'!AM58=""),"",('05 Målinger'!AI58+'05 Målinger'!AM58-'05 Målinger'!H58)*'02 Kostnader lønn, utstyr osv. '!$S$21/60*(-1)*'05 Målinger'!$E$14)</f>
        <v/>
      </c>
      <c r="P48" s="208" t="str">
        <f>IF('05 Målinger'!AI58="","",('kjøring-støtteark'!F51-'kjøring-støtteark'!G51)*'02 Kostnader lønn, utstyr osv. '!$S$21/60*(-1)*'05 Målinger'!$E$14)</f>
        <v/>
      </c>
      <c r="Q48" s="209" t="str">
        <f>IF('05 Målinger'!AL58="","",('05 Målinger'!AL58-'05 Målinger'!J58)*'02 Kostnader lønn, utstyr osv. '!$S$37*'05 Målinger'!$E$14*(-1))</f>
        <v/>
      </c>
      <c r="R48" s="210" t="str">
        <f>IF('05 Målinger'!AK58="","",('05 Målinger'!AK58-'05 Målinger'!I58)*'02 Kostnader lønn, utstyr osv. '!$S$32*(-1)*'05 Målinger'!$E$14)</f>
        <v/>
      </c>
      <c r="S48" s="207" t="str">
        <f>IF('05 Målinger'!AT58="","",('05 Målinger'!AT58-'05 Målinger'!$G$19)*'02 Kostnader lønn, utstyr osv. '!$S$26*(-1))</f>
        <v/>
      </c>
      <c r="T48" s="207" t="str">
        <f>IF(AND('05 Målinger'!AT58="",'05 Målinger'!AX58=""),"",('05 Målinger'!AT58+'05 Målinger'!AX58-'05 Målinger'!H58)*'02 Kostnader lønn, utstyr osv. '!$S$21/60*(-1)*'05 Målinger'!$E$14)</f>
        <v/>
      </c>
      <c r="U48" s="208" t="str">
        <f>IF('05 Målinger'!AT58="","",('kjøring-støtteark'!F51-'kjøring-støtteark'!H51)*'02 Kostnader lønn, utstyr osv. '!$S$21/60*(-1)*'05 Målinger'!$E$14)</f>
        <v/>
      </c>
      <c r="V48" s="209" t="str">
        <f>IF('05 Målinger'!AW58="","",('05 Målinger'!AW58-'05 Målinger'!J58)*'02 Kostnader lønn, utstyr osv. '!$S$37*'05 Målinger'!$E$14*(-1))</f>
        <v/>
      </c>
      <c r="W48" s="210" t="str">
        <f>IF('05 Målinger'!AV58="","",('05 Målinger'!AV58-'05 Målinger'!I58)*'02 Kostnader lønn, utstyr osv. '!$S$32*(-1)*'05 Målinger'!$E$14)</f>
        <v/>
      </c>
      <c r="X48" s="30"/>
      <c r="Y48" s="30"/>
      <c r="Z48" s="31"/>
      <c r="AA48" s="33"/>
      <c r="AB48" s="32"/>
      <c r="AC48" s="30"/>
      <c r="AD48" s="30"/>
      <c r="AE48" s="31"/>
      <c r="AF48" s="33"/>
      <c r="AG48" s="32"/>
      <c r="AH48" s="30"/>
      <c r="AI48" s="30"/>
      <c r="AJ48" s="31"/>
      <c r="AK48" s="33"/>
      <c r="AL48" s="32"/>
      <c r="AM48" s="30"/>
      <c r="AN48" s="30"/>
      <c r="AO48" s="31"/>
      <c r="AP48" s="33"/>
      <c r="AQ48" s="32"/>
      <c r="AR48" s="30"/>
      <c r="AS48" s="30"/>
      <c r="AT48" s="31"/>
      <c r="AU48" s="33"/>
      <c r="AV48" s="32"/>
      <c r="AW48" s="30"/>
      <c r="AX48" s="30"/>
      <c r="AY48" s="31"/>
      <c r="AZ48" s="33"/>
      <c r="BA48" s="32"/>
      <c r="BB48" s="30"/>
      <c r="BC48" s="30"/>
      <c r="BD48" s="31"/>
      <c r="BE48" s="33"/>
      <c r="BF48" s="32"/>
      <c r="BG48" s="30"/>
      <c r="BH48" s="30"/>
      <c r="BI48" s="31"/>
      <c r="BJ48" s="33"/>
      <c r="BK48" s="32"/>
      <c r="BL48" s="30"/>
      <c r="BM48" s="30"/>
      <c r="BN48" s="31"/>
      <c r="BO48" s="33"/>
      <c r="BP48" s="32"/>
      <c r="BQ48" s="30"/>
      <c r="BR48" s="30"/>
      <c r="BS48" s="31"/>
      <c r="BT48" s="33"/>
      <c r="BU48" s="32"/>
      <c r="BV48" s="30"/>
      <c r="BW48" s="30"/>
      <c r="BX48" s="31"/>
      <c r="BY48" s="33"/>
      <c r="BZ48" s="32"/>
      <c r="CA48" s="30"/>
      <c r="CB48" s="30"/>
      <c r="CC48" s="31"/>
      <c r="CD48" s="33"/>
      <c r="CE48" s="32"/>
      <c r="CF48" s="30"/>
      <c r="CG48" s="30"/>
      <c r="CH48" s="31"/>
      <c r="CI48" s="33"/>
      <c r="CJ48" s="32"/>
      <c r="CK48" s="30"/>
      <c r="CL48" s="30"/>
      <c r="CM48" s="31"/>
      <c r="CN48" s="33"/>
      <c r="CO48" s="32"/>
      <c r="CP48" s="30"/>
      <c r="CQ48" s="30"/>
      <c r="CR48" s="31"/>
      <c r="CS48" s="33"/>
      <c r="CT48" s="32"/>
      <c r="CU48" s="30"/>
      <c r="CV48" s="30"/>
      <c r="CW48" s="31"/>
      <c r="CX48" s="33"/>
      <c r="CY48" s="32"/>
      <c r="CZ48" s="30"/>
      <c r="DA48" s="30"/>
      <c r="DB48" s="31"/>
      <c r="DC48" s="33"/>
      <c r="DD48" s="32"/>
      <c r="DE48" s="30"/>
      <c r="DF48" s="30"/>
      <c r="DG48" s="31"/>
      <c r="DH48" s="33"/>
      <c r="DI48" s="32"/>
      <c r="DJ48" s="30"/>
      <c r="DK48" s="30"/>
      <c r="DL48" s="31"/>
      <c r="DM48" s="33"/>
      <c r="DN48" s="32"/>
      <c r="DO48" s="30"/>
      <c r="DP48" s="30"/>
      <c r="DQ48" s="31"/>
      <c r="DR48" s="33"/>
      <c r="DS48" s="32"/>
      <c r="DT48" s="26">
        <f t="shared" si="1"/>
        <v>0</v>
      </c>
      <c r="DU48" s="254">
        <f t="shared" si="0"/>
        <v>0</v>
      </c>
    </row>
    <row r="49" spans="1:125">
      <c r="A49" s="204" t="str">
        <f>IF('04 Brukerregistrering'!C49="","",'04 Brukerregistrering'!C49)</f>
        <v/>
      </c>
      <c r="B49" s="205" t="str">
        <f>IF('04 Brukerregistrering'!G49="","",'04 Brukerregistrering'!G49)</f>
        <v/>
      </c>
      <c r="C49" s="206" t="str">
        <f>IF('04 Brukerregistrering'!I49="","",'04 Brukerregistrering'!I49)</f>
        <v/>
      </c>
      <c r="D49" s="207" t="str">
        <f>IF('05 Målinger'!M59="","",('05 Målinger'!M59-'05 Målinger'!$G$19)*'02 Kostnader lønn, utstyr osv. '!$S$26*(-1))</f>
        <v/>
      </c>
      <c r="E49" s="207" t="str">
        <f>IF(AND('05 Målinger'!N59="",'05 Målinger'!Q59=""),"",('05 Målinger'!N59+'05 Målinger'!Q59-'05 Målinger'!H59)*'02 Kostnader lønn, utstyr osv. '!$S$21/60*(-1)*'05 Målinger'!$E$14)</f>
        <v/>
      </c>
      <c r="F49" s="208" t="str">
        <f>IF('05 Målinger'!M59="","",('kjøring-støtteark'!E52-'kjøring-støtteark'!D52)*'02 Kostnader lønn, utstyr osv. '!$S$21/60*(-1)*'05 Målinger'!$E$14)</f>
        <v/>
      </c>
      <c r="G49" s="209" t="str">
        <f>IF('05 Målinger'!P59="","",('05 Målinger'!P59-'05 Målinger'!J59)*'02 Kostnader lønn, utstyr osv. '!$S$37*'05 Målinger'!$E$14*(-1))</f>
        <v/>
      </c>
      <c r="H49" s="210" t="str">
        <f>IF('05 Målinger'!O59="","",('05 Målinger'!O59-'05 Målinger'!I59)*'02 Kostnader lønn, utstyr osv. '!$S$32*(-1)*'05 Målinger'!$E$14)</f>
        <v/>
      </c>
      <c r="I49" s="207" t="str">
        <f>IF('05 Målinger'!X59="","",('05 Målinger'!X59-'05 Målinger'!$G$19)*'02 Kostnader lønn, utstyr osv. '!$S$26*(-1))</f>
        <v/>
      </c>
      <c r="J49" s="207" t="str">
        <f>IF(AND('05 Målinger'!X59="",'05 Målinger'!AB59=""),"",('05 Målinger'!X59+'05 Målinger'!AB59-'05 Målinger'!H59)*'02 Kostnader lønn, utstyr osv. '!$S$21/60*(-1)*'05 Målinger'!$E$14)</f>
        <v/>
      </c>
      <c r="K49" s="208" t="str">
        <f>IF('05 Målinger'!X59="","",('kjøring-støtteark'!F52-'kjøring-støtteark'!D52)*'02 Kostnader lønn, utstyr osv. '!$S$21/60*(-1)*'05 Målinger'!$E$14)</f>
        <v/>
      </c>
      <c r="L49" s="209" t="str">
        <f>IF('05 Målinger'!AA59="","",('05 Målinger'!AA59-'05 Målinger'!J59)*'02 Kostnader lønn, utstyr osv. '!$S$37*'05 Målinger'!$E$14*(-1))</f>
        <v/>
      </c>
      <c r="M49" s="210" t="str">
        <f>IF('05 Målinger'!Z59="","",('05 Målinger'!Z59-'05 Målinger'!I59)*'02 Kostnader lønn, utstyr osv. '!$S$32*(-1)*'05 Målinger'!$E$14)</f>
        <v/>
      </c>
      <c r="N49" s="207" t="str">
        <f>IF('05 Målinger'!AI59="","",('05 Målinger'!AI59-'05 Målinger'!$G$19)*'02 Kostnader lønn, utstyr osv. '!$S$26*(-1))</f>
        <v/>
      </c>
      <c r="O49" s="207" t="str">
        <f>IF(AND('05 Målinger'!AI59="",'05 Målinger'!AM59=""),"",('05 Målinger'!AI59+'05 Målinger'!AM59-'05 Målinger'!H59)*'02 Kostnader lønn, utstyr osv. '!$S$21/60*(-1)*'05 Målinger'!$E$14)</f>
        <v/>
      </c>
      <c r="P49" s="208" t="str">
        <f>IF('05 Målinger'!AI59="","",('kjøring-støtteark'!F52-'kjøring-støtteark'!G52)*'02 Kostnader lønn, utstyr osv. '!$S$21/60*(-1)*'05 Målinger'!$E$14)</f>
        <v/>
      </c>
      <c r="Q49" s="209" t="str">
        <f>IF('05 Målinger'!AL59="","",('05 Målinger'!AL59-'05 Målinger'!J59)*'02 Kostnader lønn, utstyr osv. '!$S$37*'05 Målinger'!$E$14*(-1))</f>
        <v/>
      </c>
      <c r="R49" s="210" t="str">
        <f>IF('05 Målinger'!AK59="","",('05 Målinger'!AK59-'05 Målinger'!I59)*'02 Kostnader lønn, utstyr osv. '!$S$32*(-1)*'05 Målinger'!$E$14)</f>
        <v/>
      </c>
      <c r="S49" s="207" t="str">
        <f>IF('05 Målinger'!AT59="","",('05 Målinger'!AT59-'05 Målinger'!$G$19)*'02 Kostnader lønn, utstyr osv. '!$S$26*(-1))</f>
        <v/>
      </c>
      <c r="T49" s="207" t="str">
        <f>IF(AND('05 Målinger'!AT59="",'05 Målinger'!AX59=""),"",('05 Målinger'!AT59+'05 Målinger'!AX59-'05 Målinger'!H59)*'02 Kostnader lønn, utstyr osv. '!$S$21/60*(-1)*'05 Målinger'!$E$14)</f>
        <v/>
      </c>
      <c r="U49" s="208" t="str">
        <f>IF('05 Målinger'!AT59="","",('kjøring-støtteark'!F52-'kjøring-støtteark'!H52)*'02 Kostnader lønn, utstyr osv. '!$S$21/60*(-1)*'05 Målinger'!$E$14)</f>
        <v/>
      </c>
      <c r="V49" s="209" t="str">
        <f>IF('05 Målinger'!AW59="","",('05 Målinger'!AW59-'05 Målinger'!J59)*'02 Kostnader lønn, utstyr osv. '!$S$37*'05 Målinger'!$E$14*(-1))</f>
        <v/>
      </c>
      <c r="W49" s="210" t="str">
        <f>IF('05 Målinger'!AV59="","",('05 Målinger'!AV59-'05 Målinger'!I59)*'02 Kostnader lønn, utstyr osv. '!$S$32*(-1)*'05 Målinger'!$E$14)</f>
        <v/>
      </c>
      <c r="X49" s="30"/>
      <c r="Y49" s="30"/>
      <c r="Z49" s="31"/>
      <c r="AA49" s="33"/>
      <c r="AB49" s="32"/>
      <c r="AC49" s="30"/>
      <c r="AD49" s="30"/>
      <c r="AE49" s="31"/>
      <c r="AF49" s="33"/>
      <c r="AG49" s="32"/>
      <c r="AH49" s="30"/>
      <c r="AI49" s="30"/>
      <c r="AJ49" s="31"/>
      <c r="AK49" s="33"/>
      <c r="AL49" s="32"/>
      <c r="AM49" s="30"/>
      <c r="AN49" s="30"/>
      <c r="AO49" s="31"/>
      <c r="AP49" s="33"/>
      <c r="AQ49" s="32"/>
      <c r="AR49" s="30"/>
      <c r="AS49" s="30"/>
      <c r="AT49" s="31"/>
      <c r="AU49" s="33"/>
      <c r="AV49" s="32"/>
      <c r="AW49" s="30"/>
      <c r="AX49" s="30"/>
      <c r="AY49" s="31"/>
      <c r="AZ49" s="33"/>
      <c r="BA49" s="32"/>
      <c r="BB49" s="30"/>
      <c r="BC49" s="30"/>
      <c r="BD49" s="31"/>
      <c r="BE49" s="33"/>
      <c r="BF49" s="32"/>
      <c r="BG49" s="30"/>
      <c r="BH49" s="30"/>
      <c r="BI49" s="31"/>
      <c r="BJ49" s="33"/>
      <c r="BK49" s="32"/>
      <c r="BL49" s="30"/>
      <c r="BM49" s="30"/>
      <c r="BN49" s="31"/>
      <c r="BO49" s="33"/>
      <c r="BP49" s="32"/>
      <c r="BQ49" s="30"/>
      <c r="BR49" s="30"/>
      <c r="BS49" s="31"/>
      <c r="BT49" s="33"/>
      <c r="BU49" s="32"/>
      <c r="BV49" s="30"/>
      <c r="BW49" s="30"/>
      <c r="BX49" s="31"/>
      <c r="BY49" s="33"/>
      <c r="BZ49" s="32"/>
      <c r="CA49" s="30"/>
      <c r="CB49" s="30"/>
      <c r="CC49" s="31"/>
      <c r="CD49" s="33"/>
      <c r="CE49" s="32"/>
      <c r="CF49" s="30"/>
      <c r="CG49" s="30"/>
      <c r="CH49" s="31"/>
      <c r="CI49" s="33"/>
      <c r="CJ49" s="32"/>
      <c r="CK49" s="30"/>
      <c r="CL49" s="30"/>
      <c r="CM49" s="31"/>
      <c r="CN49" s="33"/>
      <c r="CO49" s="32"/>
      <c r="CP49" s="30"/>
      <c r="CQ49" s="30"/>
      <c r="CR49" s="31"/>
      <c r="CS49" s="33"/>
      <c r="CT49" s="32"/>
      <c r="CU49" s="30"/>
      <c r="CV49" s="30"/>
      <c r="CW49" s="31"/>
      <c r="CX49" s="33"/>
      <c r="CY49" s="32"/>
      <c r="CZ49" s="30"/>
      <c r="DA49" s="30"/>
      <c r="DB49" s="31"/>
      <c r="DC49" s="33"/>
      <c r="DD49" s="32"/>
      <c r="DE49" s="30"/>
      <c r="DF49" s="30"/>
      <c r="DG49" s="31"/>
      <c r="DH49" s="33"/>
      <c r="DI49" s="32"/>
      <c r="DJ49" s="30"/>
      <c r="DK49" s="30"/>
      <c r="DL49" s="31"/>
      <c r="DM49" s="33"/>
      <c r="DN49" s="32"/>
      <c r="DO49" s="30"/>
      <c r="DP49" s="30"/>
      <c r="DQ49" s="31"/>
      <c r="DR49" s="33"/>
      <c r="DS49" s="32"/>
      <c r="DT49" s="26">
        <f t="shared" si="1"/>
        <v>0</v>
      </c>
      <c r="DU49" s="254">
        <f t="shared" si="0"/>
        <v>0</v>
      </c>
    </row>
    <row r="50" spans="1:125">
      <c r="A50" s="204" t="str">
        <f>IF('04 Brukerregistrering'!C50="","",'04 Brukerregistrering'!C50)</f>
        <v/>
      </c>
      <c r="B50" s="205" t="str">
        <f>IF('04 Brukerregistrering'!G50="","",'04 Brukerregistrering'!G50)</f>
        <v/>
      </c>
      <c r="C50" s="206" t="str">
        <f>IF('04 Brukerregistrering'!I50="","",'04 Brukerregistrering'!I50)</f>
        <v/>
      </c>
      <c r="D50" s="207" t="str">
        <f>IF('05 Målinger'!M60="","",('05 Målinger'!M60-'05 Målinger'!$G$19)*'02 Kostnader lønn, utstyr osv. '!$S$26*(-1))</f>
        <v/>
      </c>
      <c r="E50" s="207" t="str">
        <f>IF(AND('05 Målinger'!N60="",'05 Målinger'!Q60=""),"",('05 Målinger'!N60+'05 Målinger'!Q60-'05 Målinger'!H60)*'02 Kostnader lønn, utstyr osv. '!$S$21/60*(-1)*'05 Målinger'!$E$14)</f>
        <v/>
      </c>
      <c r="F50" s="208" t="str">
        <f>IF('05 Målinger'!M60="","",('kjøring-støtteark'!E53-'kjøring-støtteark'!D53)*'02 Kostnader lønn, utstyr osv. '!$S$21/60*(-1)*'05 Målinger'!$E$14)</f>
        <v/>
      </c>
      <c r="G50" s="209" t="str">
        <f>IF('05 Målinger'!P60="","",('05 Målinger'!P60-'05 Målinger'!J60)*'02 Kostnader lønn, utstyr osv. '!$S$37*'05 Målinger'!$E$14*(-1))</f>
        <v/>
      </c>
      <c r="H50" s="210" t="str">
        <f>IF('05 Målinger'!O60="","",('05 Målinger'!O60-'05 Målinger'!I60)*'02 Kostnader lønn, utstyr osv. '!$S$32*(-1)*'05 Målinger'!$E$14)</f>
        <v/>
      </c>
      <c r="I50" s="207" t="str">
        <f>IF('05 Målinger'!X60="","",('05 Målinger'!X60-'05 Målinger'!$G$19)*'02 Kostnader lønn, utstyr osv. '!$S$26*(-1))</f>
        <v/>
      </c>
      <c r="J50" s="207" t="str">
        <f>IF(AND('05 Målinger'!X60="",'05 Målinger'!AB60=""),"",('05 Målinger'!X60+'05 Målinger'!AB60-'05 Målinger'!H60)*'02 Kostnader lønn, utstyr osv. '!$S$21/60*(-1)*'05 Målinger'!$E$14)</f>
        <v/>
      </c>
      <c r="K50" s="208" t="str">
        <f>IF('05 Målinger'!X60="","",('kjøring-støtteark'!F53-'kjøring-støtteark'!D53)*'02 Kostnader lønn, utstyr osv. '!$S$21/60*(-1)*'05 Målinger'!$E$14)</f>
        <v/>
      </c>
      <c r="L50" s="209" t="str">
        <f>IF('05 Målinger'!AA60="","",('05 Målinger'!AA60-'05 Målinger'!J60)*'02 Kostnader lønn, utstyr osv. '!$S$37*'05 Målinger'!$E$14*(-1))</f>
        <v/>
      </c>
      <c r="M50" s="210" t="str">
        <f>IF('05 Målinger'!Z60="","",('05 Målinger'!Z60-'05 Målinger'!I60)*'02 Kostnader lønn, utstyr osv. '!$S$32*(-1)*'05 Målinger'!$E$14)</f>
        <v/>
      </c>
      <c r="N50" s="207" t="str">
        <f>IF('05 Målinger'!AI60="","",('05 Målinger'!AI60-'05 Målinger'!$G$19)*'02 Kostnader lønn, utstyr osv. '!$S$26*(-1))</f>
        <v/>
      </c>
      <c r="O50" s="207" t="str">
        <f>IF(AND('05 Målinger'!AI60="",'05 Målinger'!AM60=""),"",('05 Målinger'!AI60+'05 Målinger'!AM60-'05 Målinger'!H60)*'02 Kostnader lønn, utstyr osv. '!$S$21/60*(-1)*'05 Målinger'!$E$14)</f>
        <v/>
      </c>
      <c r="P50" s="208" t="str">
        <f>IF('05 Målinger'!AI60="","",('kjøring-støtteark'!F53-'kjøring-støtteark'!G53)*'02 Kostnader lønn, utstyr osv. '!$S$21/60*(-1)*'05 Målinger'!$E$14)</f>
        <v/>
      </c>
      <c r="Q50" s="209" t="str">
        <f>IF('05 Målinger'!AL60="","",('05 Målinger'!AL60-'05 Målinger'!J60)*'02 Kostnader lønn, utstyr osv. '!$S$37*'05 Målinger'!$E$14*(-1))</f>
        <v/>
      </c>
      <c r="R50" s="210" t="str">
        <f>IF('05 Målinger'!AK60="","",('05 Målinger'!AK60-'05 Målinger'!I60)*'02 Kostnader lønn, utstyr osv. '!$S$32*(-1)*'05 Målinger'!$E$14)</f>
        <v/>
      </c>
      <c r="S50" s="207" t="str">
        <f>IF('05 Målinger'!AT60="","",('05 Målinger'!AT60-'05 Målinger'!$G$19)*'02 Kostnader lønn, utstyr osv. '!$S$26*(-1))</f>
        <v/>
      </c>
      <c r="T50" s="207" t="str">
        <f>IF(AND('05 Målinger'!AT60="",'05 Målinger'!AX60=""),"",('05 Målinger'!AT60+'05 Målinger'!AX60-'05 Målinger'!H60)*'02 Kostnader lønn, utstyr osv. '!$S$21/60*(-1)*'05 Målinger'!$E$14)</f>
        <v/>
      </c>
      <c r="U50" s="208" t="str">
        <f>IF('05 Målinger'!AT60="","",('kjøring-støtteark'!F53-'kjøring-støtteark'!H53)*'02 Kostnader lønn, utstyr osv. '!$S$21/60*(-1)*'05 Målinger'!$E$14)</f>
        <v/>
      </c>
      <c r="V50" s="209" t="str">
        <f>IF('05 Målinger'!AW60="","",('05 Målinger'!AW60-'05 Målinger'!J60)*'02 Kostnader lønn, utstyr osv. '!$S$37*'05 Målinger'!$E$14*(-1))</f>
        <v/>
      </c>
      <c r="W50" s="210" t="str">
        <f>IF('05 Målinger'!AV60="","",('05 Målinger'!AV60-'05 Målinger'!I60)*'02 Kostnader lønn, utstyr osv. '!$S$32*(-1)*'05 Målinger'!$E$14)</f>
        <v/>
      </c>
      <c r="X50" s="30"/>
      <c r="Y50" s="30"/>
      <c r="Z50" s="31"/>
      <c r="AA50" s="33"/>
      <c r="AB50" s="32"/>
      <c r="AC50" s="30"/>
      <c r="AD50" s="30"/>
      <c r="AE50" s="31"/>
      <c r="AF50" s="33"/>
      <c r="AG50" s="32"/>
      <c r="AH50" s="30"/>
      <c r="AI50" s="30"/>
      <c r="AJ50" s="31"/>
      <c r="AK50" s="33"/>
      <c r="AL50" s="32"/>
      <c r="AM50" s="30"/>
      <c r="AN50" s="30"/>
      <c r="AO50" s="31"/>
      <c r="AP50" s="33"/>
      <c r="AQ50" s="32"/>
      <c r="AR50" s="30"/>
      <c r="AS50" s="30"/>
      <c r="AT50" s="31"/>
      <c r="AU50" s="33"/>
      <c r="AV50" s="32"/>
      <c r="AW50" s="30"/>
      <c r="AX50" s="30"/>
      <c r="AY50" s="31"/>
      <c r="AZ50" s="33"/>
      <c r="BA50" s="32"/>
      <c r="BB50" s="30"/>
      <c r="BC50" s="30"/>
      <c r="BD50" s="31"/>
      <c r="BE50" s="33"/>
      <c r="BF50" s="32"/>
      <c r="BG50" s="30"/>
      <c r="BH50" s="30"/>
      <c r="BI50" s="31"/>
      <c r="BJ50" s="33"/>
      <c r="BK50" s="32"/>
      <c r="BL50" s="30"/>
      <c r="BM50" s="30"/>
      <c r="BN50" s="31"/>
      <c r="BO50" s="33"/>
      <c r="BP50" s="32"/>
      <c r="BQ50" s="30"/>
      <c r="BR50" s="30"/>
      <c r="BS50" s="31"/>
      <c r="BT50" s="33"/>
      <c r="BU50" s="32"/>
      <c r="BV50" s="30"/>
      <c r="BW50" s="30"/>
      <c r="BX50" s="31"/>
      <c r="BY50" s="33"/>
      <c r="BZ50" s="32"/>
      <c r="CA50" s="30"/>
      <c r="CB50" s="30"/>
      <c r="CC50" s="31"/>
      <c r="CD50" s="33"/>
      <c r="CE50" s="32"/>
      <c r="CF50" s="30"/>
      <c r="CG50" s="30"/>
      <c r="CH50" s="31"/>
      <c r="CI50" s="33"/>
      <c r="CJ50" s="32"/>
      <c r="CK50" s="30"/>
      <c r="CL50" s="30"/>
      <c r="CM50" s="31"/>
      <c r="CN50" s="33"/>
      <c r="CO50" s="32"/>
      <c r="CP50" s="30"/>
      <c r="CQ50" s="30"/>
      <c r="CR50" s="31"/>
      <c r="CS50" s="33"/>
      <c r="CT50" s="32"/>
      <c r="CU50" s="30"/>
      <c r="CV50" s="30"/>
      <c r="CW50" s="31"/>
      <c r="CX50" s="33"/>
      <c r="CY50" s="32"/>
      <c r="CZ50" s="30"/>
      <c r="DA50" s="30"/>
      <c r="DB50" s="31"/>
      <c r="DC50" s="33"/>
      <c r="DD50" s="32"/>
      <c r="DE50" s="30"/>
      <c r="DF50" s="30"/>
      <c r="DG50" s="31"/>
      <c r="DH50" s="33"/>
      <c r="DI50" s="32"/>
      <c r="DJ50" s="30"/>
      <c r="DK50" s="30"/>
      <c r="DL50" s="31"/>
      <c r="DM50" s="33"/>
      <c r="DN50" s="32"/>
      <c r="DO50" s="30"/>
      <c r="DP50" s="30"/>
      <c r="DQ50" s="31"/>
      <c r="DR50" s="33"/>
      <c r="DS50" s="32"/>
      <c r="DT50" s="26">
        <f t="shared" si="1"/>
        <v>0</v>
      </c>
      <c r="DU50" s="254">
        <f t="shared" si="0"/>
        <v>0</v>
      </c>
    </row>
    <row r="51" spans="1:125">
      <c r="A51" s="204" t="str">
        <f>IF('04 Brukerregistrering'!C51="","",'04 Brukerregistrering'!C51)</f>
        <v/>
      </c>
      <c r="B51" s="205" t="str">
        <f>IF('04 Brukerregistrering'!G51="","",'04 Brukerregistrering'!G51)</f>
        <v/>
      </c>
      <c r="C51" s="206" t="str">
        <f>IF('04 Brukerregistrering'!I51="","",'04 Brukerregistrering'!I51)</f>
        <v/>
      </c>
      <c r="D51" s="207" t="str">
        <f>IF('05 Målinger'!M61="","",('05 Målinger'!M61-'05 Målinger'!$G$19)*'02 Kostnader lønn, utstyr osv. '!$S$26*(-1))</f>
        <v/>
      </c>
      <c r="E51" s="207" t="str">
        <f>IF(AND('05 Målinger'!N61="",'05 Målinger'!Q61=""),"",('05 Målinger'!N61+'05 Målinger'!Q61-'05 Målinger'!H61)*'02 Kostnader lønn, utstyr osv. '!$S$21/60*(-1)*'05 Målinger'!$E$14)</f>
        <v/>
      </c>
      <c r="F51" s="208" t="str">
        <f>IF('05 Målinger'!M61="","",('kjøring-støtteark'!E54-'kjøring-støtteark'!D54)*'02 Kostnader lønn, utstyr osv. '!$S$21/60*(-1)*'05 Målinger'!$E$14)</f>
        <v/>
      </c>
      <c r="G51" s="209" t="str">
        <f>IF('05 Målinger'!P61="","",('05 Målinger'!P61-'05 Målinger'!J61)*'02 Kostnader lønn, utstyr osv. '!$S$37*'05 Målinger'!$E$14*(-1))</f>
        <v/>
      </c>
      <c r="H51" s="210" t="str">
        <f>IF('05 Målinger'!O61="","",('05 Målinger'!O61-'05 Målinger'!I61)*'02 Kostnader lønn, utstyr osv. '!$S$32*(-1)*'05 Målinger'!$E$14)</f>
        <v/>
      </c>
      <c r="I51" s="207" t="str">
        <f>IF('05 Målinger'!X61="","",('05 Målinger'!X61-'05 Målinger'!$G$19)*'02 Kostnader lønn, utstyr osv. '!$S$26*(-1))</f>
        <v/>
      </c>
      <c r="J51" s="207" t="str">
        <f>IF(AND('05 Målinger'!X61="",'05 Målinger'!AB61=""),"",('05 Målinger'!X61+'05 Målinger'!AB61-'05 Målinger'!H61)*'02 Kostnader lønn, utstyr osv. '!$S$21/60*(-1)*'05 Målinger'!$E$14)</f>
        <v/>
      </c>
      <c r="K51" s="208" t="str">
        <f>IF('05 Målinger'!X61="","",('kjøring-støtteark'!F54-'kjøring-støtteark'!D54)*'02 Kostnader lønn, utstyr osv. '!$S$21/60*(-1)*'05 Målinger'!$E$14)</f>
        <v/>
      </c>
      <c r="L51" s="209" t="str">
        <f>IF('05 Målinger'!AA61="","",('05 Målinger'!AA61-'05 Målinger'!J61)*'02 Kostnader lønn, utstyr osv. '!$S$37*'05 Målinger'!$E$14*(-1))</f>
        <v/>
      </c>
      <c r="M51" s="210" t="str">
        <f>IF('05 Målinger'!Z61="","",('05 Målinger'!Z61-'05 Målinger'!I61)*'02 Kostnader lønn, utstyr osv. '!$S$32*(-1)*'05 Målinger'!$E$14)</f>
        <v/>
      </c>
      <c r="N51" s="207" t="str">
        <f>IF('05 Målinger'!AI61="","",('05 Målinger'!AI61-'05 Målinger'!$G$19)*'02 Kostnader lønn, utstyr osv. '!$S$26*(-1))</f>
        <v/>
      </c>
      <c r="O51" s="207" t="str">
        <f>IF(AND('05 Målinger'!AI61="",'05 Målinger'!AM61=""),"",('05 Målinger'!AI61+'05 Målinger'!AM61-'05 Målinger'!H61)*'02 Kostnader lønn, utstyr osv. '!$S$21/60*(-1)*'05 Målinger'!$E$14)</f>
        <v/>
      </c>
      <c r="P51" s="208" t="str">
        <f>IF('05 Målinger'!AI61="","",('kjøring-støtteark'!F54-'kjøring-støtteark'!G54)*'02 Kostnader lønn, utstyr osv. '!$S$21/60*(-1)*'05 Målinger'!$E$14)</f>
        <v/>
      </c>
      <c r="Q51" s="209" t="str">
        <f>IF('05 Målinger'!AL61="","",('05 Målinger'!AL61-'05 Målinger'!J61)*'02 Kostnader lønn, utstyr osv. '!$S$37*'05 Målinger'!$E$14*(-1))</f>
        <v/>
      </c>
      <c r="R51" s="210" t="str">
        <f>IF('05 Målinger'!AK61="","",('05 Målinger'!AK61-'05 Målinger'!I61)*'02 Kostnader lønn, utstyr osv. '!$S$32*(-1)*'05 Målinger'!$E$14)</f>
        <v/>
      </c>
      <c r="S51" s="207" t="str">
        <f>IF('05 Målinger'!AT61="","",('05 Målinger'!AT61-'05 Målinger'!$G$19)*'02 Kostnader lønn, utstyr osv. '!$S$26*(-1))</f>
        <v/>
      </c>
      <c r="T51" s="207" t="str">
        <f>IF(AND('05 Målinger'!AT61="",'05 Målinger'!AX61=""),"",('05 Målinger'!AT61+'05 Målinger'!AX61-'05 Målinger'!H61)*'02 Kostnader lønn, utstyr osv. '!$S$21/60*(-1)*'05 Målinger'!$E$14)</f>
        <v/>
      </c>
      <c r="U51" s="208" t="str">
        <f>IF('05 Målinger'!AT61="","",('kjøring-støtteark'!F54-'kjøring-støtteark'!H54)*'02 Kostnader lønn, utstyr osv. '!$S$21/60*(-1)*'05 Målinger'!$E$14)</f>
        <v/>
      </c>
      <c r="V51" s="209" t="str">
        <f>IF('05 Målinger'!AW61="","",('05 Målinger'!AW61-'05 Målinger'!J61)*'02 Kostnader lønn, utstyr osv. '!$S$37*'05 Målinger'!$E$14*(-1))</f>
        <v/>
      </c>
      <c r="W51" s="210" t="str">
        <f>IF('05 Målinger'!AV61="","",('05 Målinger'!AV61-'05 Målinger'!I61)*'02 Kostnader lønn, utstyr osv. '!$S$32*(-1)*'05 Målinger'!$E$14)</f>
        <v/>
      </c>
      <c r="X51" s="30"/>
      <c r="Y51" s="30"/>
      <c r="Z51" s="31"/>
      <c r="AA51" s="33"/>
      <c r="AB51" s="32"/>
      <c r="AC51" s="30"/>
      <c r="AD51" s="30"/>
      <c r="AE51" s="31"/>
      <c r="AF51" s="33"/>
      <c r="AG51" s="32"/>
      <c r="AH51" s="30"/>
      <c r="AI51" s="30"/>
      <c r="AJ51" s="31"/>
      <c r="AK51" s="33"/>
      <c r="AL51" s="32"/>
      <c r="AM51" s="30"/>
      <c r="AN51" s="30"/>
      <c r="AO51" s="31"/>
      <c r="AP51" s="33"/>
      <c r="AQ51" s="32"/>
      <c r="AR51" s="30"/>
      <c r="AS51" s="30"/>
      <c r="AT51" s="31"/>
      <c r="AU51" s="33"/>
      <c r="AV51" s="32"/>
      <c r="AW51" s="30"/>
      <c r="AX51" s="30"/>
      <c r="AY51" s="31"/>
      <c r="AZ51" s="33"/>
      <c r="BA51" s="32"/>
      <c r="BB51" s="30"/>
      <c r="BC51" s="30"/>
      <c r="BD51" s="31"/>
      <c r="BE51" s="33"/>
      <c r="BF51" s="32"/>
      <c r="BG51" s="30"/>
      <c r="BH51" s="30"/>
      <c r="BI51" s="31"/>
      <c r="BJ51" s="33"/>
      <c r="BK51" s="32"/>
      <c r="BL51" s="30"/>
      <c r="BM51" s="30"/>
      <c r="BN51" s="31"/>
      <c r="BO51" s="33"/>
      <c r="BP51" s="32"/>
      <c r="BQ51" s="30"/>
      <c r="BR51" s="30"/>
      <c r="BS51" s="31"/>
      <c r="BT51" s="33"/>
      <c r="BU51" s="32"/>
      <c r="BV51" s="30"/>
      <c r="BW51" s="30"/>
      <c r="BX51" s="31"/>
      <c r="BY51" s="33"/>
      <c r="BZ51" s="32"/>
      <c r="CA51" s="30"/>
      <c r="CB51" s="30"/>
      <c r="CC51" s="31"/>
      <c r="CD51" s="33"/>
      <c r="CE51" s="32"/>
      <c r="CF51" s="30"/>
      <c r="CG51" s="30"/>
      <c r="CH51" s="31"/>
      <c r="CI51" s="33"/>
      <c r="CJ51" s="32"/>
      <c r="CK51" s="30"/>
      <c r="CL51" s="30"/>
      <c r="CM51" s="31"/>
      <c r="CN51" s="33"/>
      <c r="CO51" s="32"/>
      <c r="CP51" s="30"/>
      <c r="CQ51" s="30"/>
      <c r="CR51" s="31"/>
      <c r="CS51" s="33"/>
      <c r="CT51" s="32"/>
      <c r="CU51" s="30"/>
      <c r="CV51" s="30"/>
      <c r="CW51" s="31"/>
      <c r="CX51" s="33"/>
      <c r="CY51" s="32"/>
      <c r="CZ51" s="30"/>
      <c r="DA51" s="30"/>
      <c r="DB51" s="31"/>
      <c r="DC51" s="33"/>
      <c r="DD51" s="32"/>
      <c r="DE51" s="30"/>
      <c r="DF51" s="30"/>
      <c r="DG51" s="31"/>
      <c r="DH51" s="33"/>
      <c r="DI51" s="32"/>
      <c r="DJ51" s="30"/>
      <c r="DK51" s="30"/>
      <c r="DL51" s="31"/>
      <c r="DM51" s="33"/>
      <c r="DN51" s="32"/>
      <c r="DO51" s="30"/>
      <c r="DP51" s="30"/>
      <c r="DQ51" s="31"/>
      <c r="DR51" s="33"/>
      <c r="DS51" s="32"/>
      <c r="DT51" s="26">
        <f t="shared" si="1"/>
        <v>0</v>
      </c>
      <c r="DU51" s="254">
        <f t="shared" si="0"/>
        <v>0</v>
      </c>
    </row>
    <row r="52" spans="1:125">
      <c r="A52" s="204" t="str">
        <f>IF('04 Brukerregistrering'!C52="","",'04 Brukerregistrering'!C52)</f>
        <v/>
      </c>
      <c r="B52" s="205" t="str">
        <f>IF('04 Brukerregistrering'!G52="","",'04 Brukerregistrering'!G52)</f>
        <v/>
      </c>
      <c r="C52" s="206" t="str">
        <f>IF('04 Brukerregistrering'!I52="","",'04 Brukerregistrering'!I52)</f>
        <v/>
      </c>
      <c r="D52" s="207" t="str">
        <f>IF('05 Målinger'!M62="","",('05 Målinger'!M62-'05 Målinger'!$G$19)*'02 Kostnader lønn, utstyr osv. '!$S$26*(-1))</f>
        <v/>
      </c>
      <c r="E52" s="207" t="str">
        <f>IF(AND('05 Målinger'!N62="",'05 Målinger'!Q62=""),"",('05 Målinger'!N62+'05 Målinger'!Q62-'05 Målinger'!H62)*'02 Kostnader lønn, utstyr osv. '!$S$21/60*(-1)*'05 Målinger'!$E$14)</f>
        <v/>
      </c>
      <c r="F52" s="208" t="str">
        <f>IF('05 Målinger'!M62="","",('kjøring-støtteark'!E55-'kjøring-støtteark'!D55)*'02 Kostnader lønn, utstyr osv. '!$S$21/60*(-1)*'05 Målinger'!$E$14)</f>
        <v/>
      </c>
      <c r="G52" s="209" t="str">
        <f>IF('05 Målinger'!P62="","",('05 Målinger'!P62-'05 Målinger'!J62)*'02 Kostnader lønn, utstyr osv. '!$S$37*'05 Målinger'!$E$14*(-1))</f>
        <v/>
      </c>
      <c r="H52" s="210" t="str">
        <f>IF('05 Målinger'!O62="","",('05 Målinger'!O62-'05 Målinger'!I62)*'02 Kostnader lønn, utstyr osv. '!$S$32*(-1)*'05 Målinger'!$E$14)</f>
        <v/>
      </c>
      <c r="I52" s="207" t="str">
        <f>IF('05 Målinger'!X62="","",('05 Målinger'!X62-'05 Målinger'!$G$19)*'02 Kostnader lønn, utstyr osv. '!$S$26*(-1))</f>
        <v/>
      </c>
      <c r="J52" s="207" t="str">
        <f>IF(AND('05 Målinger'!X62="",'05 Målinger'!AB62=""),"",('05 Målinger'!X62+'05 Målinger'!AB62-'05 Målinger'!H62)*'02 Kostnader lønn, utstyr osv. '!$S$21/60*(-1)*'05 Målinger'!$E$14)</f>
        <v/>
      </c>
      <c r="K52" s="208" t="str">
        <f>IF('05 Målinger'!X62="","",('kjøring-støtteark'!F55-'kjøring-støtteark'!D55)*'02 Kostnader lønn, utstyr osv. '!$S$21/60*(-1)*'05 Målinger'!$E$14)</f>
        <v/>
      </c>
      <c r="L52" s="209" t="str">
        <f>IF('05 Målinger'!AA62="","",('05 Målinger'!AA62-'05 Målinger'!J62)*'02 Kostnader lønn, utstyr osv. '!$S$37*'05 Målinger'!$E$14*(-1))</f>
        <v/>
      </c>
      <c r="M52" s="210" t="str">
        <f>IF('05 Målinger'!Z62="","",('05 Målinger'!Z62-'05 Målinger'!I62)*'02 Kostnader lønn, utstyr osv. '!$S$32*(-1)*'05 Målinger'!$E$14)</f>
        <v/>
      </c>
      <c r="N52" s="207" t="str">
        <f>IF('05 Målinger'!AI62="","",('05 Målinger'!AI62-'05 Målinger'!$G$19)*'02 Kostnader lønn, utstyr osv. '!$S$26*(-1))</f>
        <v/>
      </c>
      <c r="O52" s="207" t="str">
        <f>IF(AND('05 Målinger'!AI62="",'05 Målinger'!AM62=""),"",('05 Målinger'!AI62+'05 Målinger'!AM62-'05 Målinger'!H62)*'02 Kostnader lønn, utstyr osv. '!$S$21/60*(-1)*'05 Målinger'!$E$14)</f>
        <v/>
      </c>
      <c r="P52" s="208" t="str">
        <f>IF('05 Målinger'!AI62="","",('kjøring-støtteark'!F55-'kjøring-støtteark'!G55)*'02 Kostnader lønn, utstyr osv. '!$S$21/60*(-1)*'05 Målinger'!$E$14)</f>
        <v/>
      </c>
      <c r="Q52" s="209" t="str">
        <f>IF('05 Målinger'!AL62="","",('05 Målinger'!AL62-'05 Målinger'!J62)*'02 Kostnader lønn, utstyr osv. '!$S$37*'05 Målinger'!$E$14*(-1))</f>
        <v/>
      </c>
      <c r="R52" s="210" t="str">
        <f>IF('05 Målinger'!AK62="","",('05 Målinger'!AK62-'05 Målinger'!I62)*'02 Kostnader lønn, utstyr osv. '!$S$32*(-1)*'05 Målinger'!$E$14)</f>
        <v/>
      </c>
      <c r="S52" s="207" t="str">
        <f>IF('05 Målinger'!AT62="","",('05 Målinger'!AT62-'05 Målinger'!$G$19)*'02 Kostnader lønn, utstyr osv. '!$S$26*(-1))</f>
        <v/>
      </c>
      <c r="T52" s="207" t="str">
        <f>IF(AND('05 Målinger'!AT62="",'05 Målinger'!AX62=""),"",('05 Målinger'!AT62+'05 Målinger'!AX62-'05 Målinger'!H62)*'02 Kostnader lønn, utstyr osv. '!$S$21/60*(-1)*'05 Målinger'!$E$14)</f>
        <v/>
      </c>
      <c r="U52" s="208" t="str">
        <f>IF('05 Målinger'!AT62="","",('kjøring-støtteark'!F55-'kjøring-støtteark'!H55)*'02 Kostnader lønn, utstyr osv. '!$S$21/60*(-1)*'05 Målinger'!$E$14)</f>
        <v/>
      </c>
      <c r="V52" s="209" t="str">
        <f>IF('05 Målinger'!AW62="","",('05 Målinger'!AW62-'05 Målinger'!J62)*'02 Kostnader lønn, utstyr osv. '!$S$37*'05 Målinger'!$E$14*(-1))</f>
        <v/>
      </c>
      <c r="W52" s="210" t="str">
        <f>IF('05 Målinger'!AV62="","",('05 Målinger'!AV62-'05 Målinger'!I62)*'02 Kostnader lønn, utstyr osv. '!$S$32*(-1)*'05 Målinger'!$E$14)</f>
        <v/>
      </c>
      <c r="X52" s="30"/>
      <c r="Y52" s="30"/>
      <c r="Z52" s="31"/>
      <c r="AA52" s="33"/>
      <c r="AB52" s="32"/>
      <c r="AC52" s="30"/>
      <c r="AD52" s="30"/>
      <c r="AE52" s="31"/>
      <c r="AF52" s="33"/>
      <c r="AG52" s="32"/>
      <c r="AH52" s="30"/>
      <c r="AI52" s="30"/>
      <c r="AJ52" s="31"/>
      <c r="AK52" s="33"/>
      <c r="AL52" s="32"/>
      <c r="AM52" s="30"/>
      <c r="AN52" s="30"/>
      <c r="AO52" s="31"/>
      <c r="AP52" s="33"/>
      <c r="AQ52" s="32"/>
      <c r="AR52" s="30"/>
      <c r="AS52" s="30"/>
      <c r="AT52" s="31"/>
      <c r="AU52" s="33"/>
      <c r="AV52" s="32"/>
      <c r="AW52" s="30"/>
      <c r="AX52" s="30"/>
      <c r="AY52" s="31"/>
      <c r="AZ52" s="33"/>
      <c r="BA52" s="32"/>
      <c r="BB52" s="30"/>
      <c r="BC52" s="30"/>
      <c r="BD52" s="31"/>
      <c r="BE52" s="33"/>
      <c r="BF52" s="32"/>
      <c r="BG52" s="30"/>
      <c r="BH52" s="30"/>
      <c r="BI52" s="31"/>
      <c r="BJ52" s="33"/>
      <c r="BK52" s="32"/>
      <c r="BL52" s="30"/>
      <c r="BM52" s="30"/>
      <c r="BN52" s="31"/>
      <c r="BO52" s="33"/>
      <c r="BP52" s="32"/>
      <c r="BQ52" s="30"/>
      <c r="BR52" s="30"/>
      <c r="BS52" s="31"/>
      <c r="BT52" s="33"/>
      <c r="BU52" s="32"/>
      <c r="BV52" s="30"/>
      <c r="BW52" s="30"/>
      <c r="BX52" s="31"/>
      <c r="BY52" s="33"/>
      <c r="BZ52" s="32"/>
      <c r="CA52" s="30"/>
      <c r="CB52" s="30"/>
      <c r="CC52" s="31"/>
      <c r="CD52" s="33"/>
      <c r="CE52" s="32"/>
      <c r="CF52" s="30"/>
      <c r="CG52" s="30"/>
      <c r="CH52" s="31"/>
      <c r="CI52" s="33"/>
      <c r="CJ52" s="32"/>
      <c r="CK52" s="30"/>
      <c r="CL52" s="30"/>
      <c r="CM52" s="31"/>
      <c r="CN52" s="33"/>
      <c r="CO52" s="32"/>
      <c r="CP52" s="30"/>
      <c r="CQ52" s="30"/>
      <c r="CR52" s="31"/>
      <c r="CS52" s="33"/>
      <c r="CT52" s="32"/>
      <c r="CU52" s="30"/>
      <c r="CV52" s="30"/>
      <c r="CW52" s="31"/>
      <c r="CX52" s="33"/>
      <c r="CY52" s="32"/>
      <c r="CZ52" s="30"/>
      <c r="DA52" s="30"/>
      <c r="DB52" s="31"/>
      <c r="DC52" s="33"/>
      <c r="DD52" s="32"/>
      <c r="DE52" s="30"/>
      <c r="DF52" s="30"/>
      <c r="DG52" s="31"/>
      <c r="DH52" s="33"/>
      <c r="DI52" s="32"/>
      <c r="DJ52" s="30"/>
      <c r="DK52" s="30"/>
      <c r="DL52" s="31"/>
      <c r="DM52" s="33"/>
      <c r="DN52" s="32"/>
      <c r="DO52" s="30"/>
      <c r="DP52" s="30"/>
      <c r="DQ52" s="31"/>
      <c r="DR52" s="33"/>
      <c r="DS52" s="32"/>
      <c r="DT52" s="26">
        <f t="shared" si="1"/>
        <v>0</v>
      </c>
      <c r="DU52" s="254">
        <f t="shared" si="0"/>
        <v>0</v>
      </c>
    </row>
    <row r="53" spans="1:125">
      <c r="A53" s="204" t="str">
        <f>IF('04 Brukerregistrering'!C53="","",'04 Brukerregistrering'!C53)</f>
        <v/>
      </c>
      <c r="B53" s="205" t="str">
        <f>IF('04 Brukerregistrering'!G53="","",'04 Brukerregistrering'!G53)</f>
        <v/>
      </c>
      <c r="C53" s="206" t="str">
        <f>IF('04 Brukerregistrering'!I53="","",'04 Brukerregistrering'!I53)</f>
        <v/>
      </c>
      <c r="D53" s="207" t="str">
        <f>IF('05 Målinger'!M63="","",('05 Målinger'!M63-'05 Målinger'!$G$19)*'02 Kostnader lønn, utstyr osv. '!$S$26*(-1))</f>
        <v/>
      </c>
      <c r="E53" s="207" t="str">
        <f>IF(AND('05 Målinger'!N63="",'05 Målinger'!Q63=""),"",('05 Målinger'!N63+'05 Målinger'!Q63-'05 Målinger'!H63)*'02 Kostnader lønn, utstyr osv. '!$S$21/60*(-1)*'05 Målinger'!$E$14)</f>
        <v/>
      </c>
      <c r="F53" s="208" t="str">
        <f>IF('05 Målinger'!M63="","",('kjøring-støtteark'!E56-'kjøring-støtteark'!D56)*'02 Kostnader lønn, utstyr osv. '!$S$21/60*(-1)*'05 Målinger'!$E$14)</f>
        <v/>
      </c>
      <c r="G53" s="209" t="str">
        <f>IF('05 Målinger'!P63="","",('05 Målinger'!P63-'05 Målinger'!J63)*'02 Kostnader lønn, utstyr osv. '!$S$37*'05 Målinger'!$E$14*(-1))</f>
        <v/>
      </c>
      <c r="H53" s="210" t="str">
        <f>IF('05 Målinger'!O63="","",('05 Målinger'!O63-'05 Målinger'!I63)*'02 Kostnader lønn, utstyr osv. '!$S$32*(-1)*'05 Målinger'!$E$14)</f>
        <v/>
      </c>
      <c r="I53" s="207" t="str">
        <f>IF('05 Målinger'!X63="","",('05 Målinger'!X63-'05 Målinger'!$G$19)*'02 Kostnader lønn, utstyr osv. '!$S$26*(-1))</f>
        <v/>
      </c>
      <c r="J53" s="207" t="str">
        <f>IF(AND('05 Målinger'!X63="",'05 Målinger'!AB63=""),"",('05 Målinger'!X63+'05 Målinger'!AB63-'05 Målinger'!H63)*'02 Kostnader lønn, utstyr osv. '!$S$21/60*(-1)*'05 Målinger'!$E$14)</f>
        <v/>
      </c>
      <c r="K53" s="208" t="str">
        <f>IF('05 Målinger'!X63="","",('kjøring-støtteark'!F56-'kjøring-støtteark'!D56)*'02 Kostnader lønn, utstyr osv. '!$S$21/60*(-1)*'05 Målinger'!$E$14)</f>
        <v/>
      </c>
      <c r="L53" s="209" t="str">
        <f>IF('05 Målinger'!AA63="","",('05 Målinger'!AA63-'05 Målinger'!J63)*'02 Kostnader lønn, utstyr osv. '!$S$37*'05 Målinger'!$E$14*(-1))</f>
        <v/>
      </c>
      <c r="M53" s="210" t="str">
        <f>IF('05 Målinger'!Z63="","",('05 Målinger'!Z63-'05 Målinger'!I63)*'02 Kostnader lønn, utstyr osv. '!$S$32*(-1)*'05 Målinger'!$E$14)</f>
        <v/>
      </c>
      <c r="N53" s="207" t="str">
        <f>IF('05 Målinger'!AI63="","",('05 Målinger'!AI63-'05 Målinger'!$G$19)*'02 Kostnader lønn, utstyr osv. '!$S$26*(-1))</f>
        <v/>
      </c>
      <c r="O53" s="207" t="str">
        <f>IF(AND('05 Målinger'!AI63="",'05 Målinger'!AM63=""),"",('05 Målinger'!AI63+'05 Målinger'!AM63-'05 Målinger'!H63)*'02 Kostnader lønn, utstyr osv. '!$S$21/60*(-1)*'05 Målinger'!$E$14)</f>
        <v/>
      </c>
      <c r="P53" s="208" t="str">
        <f>IF('05 Målinger'!AI63="","",('kjøring-støtteark'!F56-'kjøring-støtteark'!G56)*'02 Kostnader lønn, utstyr osv. '!$S$21/60*(-1)*'05 Målinger'!$E$14)</f>
        <v/>
      </c>
      <c r="Q53" s="209" t="str">
        <f>IF('05 Målinger'!AL63="","",('05 Målinger'!AL63-'05 Målinger'!J63)*'02 Kostnader lønn, utstyr osv. '!$S$37*'05 Målinger'!$E$14*(-1))</f>
        <v/>
      </c>
      <c r="R53" s="210" t="str">
        <f>IF('05 Målinger'!AK63="","",('05 Målinger'!AK63-'05 Målinger'!I63)*'02 Kostnader lønn, utstyr osv. '!$S$32*(-1)*'05 Målinger'!$E$14)</f>
        <v/>
      </c>
      <c r="S53" s="207" t="str">
        <f>IF('05 Målinger'!AT63="","",('05 Målinger'!AT63-'05 Målinger'!$G$19)*'02 Kostnader lønn, utstyr osv. '!$S$26*(-1))</f>
        <v/>
      </c>
      <c r="T53" s="207" t="str">
        <f>IF(AND('05 Målinger'!AT63="",'05 Målinger'!AX63=""),"",('05 Målinger'!AT63+'05 Målinger'!AX63-'05 Målinger'!H63)*'02 Kostnader lønn, utstyr osv. '!$S$21/60*(-1)*'05 Målinger'!$E$14)</f>
        <v/>
      </c>
      <c r="U53" s="208" t="str">
        <f>IF('05 Målinger'!AT63="","",('kjøring-støtteark'!F56-'kjøring-støtteark'!H56)*'02 Kostnader lønn, utstyr osv. '!$S$21/60*(-1)*'05 Målinger'!$E$14)</f>
        <v/>
      </c>
      <c r="V53" s="209" t="str">
        <f>IF('05 Målinger'!AW63="","",('05 Målinger'!AW63-'05 Målinger'!J63)*'02 Kostnader lønn, utstyr osv. '!$S$37*'05 Målinger'!$E$14*(-1))</f>
        <v/>
      </c>
      <c r="W53" s="210" t="str">
        <f>IF('05 Målinger'!AV63="","",('05 Målinger'!AV63-'05 Målinger'!I63)*'02 Kostnader lønn, utstyr osv. '!$S$32*(-1)*'05 Målinger'!$E$14)</f>
        <v/>
      </c>
      <c r="X53" s="30"/>
      <c r="Y53" s="30"/>
      <c r="Z53" s="31"/>
      <c r="AA53" s="33"/>
      <c r="AB53" s="32"/>
      <c r="AC53" s="30"/>
      <c r="AD53" s="30"/>
      <c r="AE53" s="31"/>
      <c r="AF53" s="33"/>
      <c r="AG53" s="32"/>
      <c r="AH53" s="30"/>
      <c r="AI53" s="30"/>
      <c r="AJ53" s="31"/>
      <c r="AK53" s="33"/>
      <c r="AL53" s="32"/>
      <c r="AM53" s="30"/>
      <c r="AN53" s="30"/>
      <c r="AO53" s="31"/>
      <c r="AP53" s="33"/>
      <c r="AQ53" s="32"/>
      <c r="AR53" s="30"/>
      <c r="AS53" s="30"/>
      <c r="AT53" s="31"/>
      <c r="AU53" s="33"/>
      <c r="AV53" s="32"/>
      <c r="AW53" s="30"/>
      <c r="AX53" s="30"/>
      <c r="AY53" s="31"/>
      <c r="AZ53" s="33"/>
      <c r="BA53" s="32"/>
      <c r="BB53" s="30"/>
      <c r="BC53" s="30"/>
      <c r="BD53" s="31"/>
      <c r="BE53" s="33"/>
      <c r="BF53" s="32"/>
      <c r="BG53" s="30"/>
      <c r="BH53" s="30"/>
      <c r="BI53" s="31"/>
      <c r="BJ53" s="33"/>
      <c r="BK53" s="32"/>
      <c r="BL53" s="30"/>
      <c r="BM53" s="30"/>
      <c r="BN53" s="31"/>
      <c r="BO53" s="33"/>
      <c r="BP53" s="32"/>
      <c r="BQ53" s="30"/>
      <c r="BR53" s="30"/>
      <c r="BS53" s="31"/>
      <c r="BT53" s="33"/>
      <c r="BU53" s="32"/>
      <c r="BV53" s="30"/>
      <c r="BW53" s="30"/>
      <c r="BX53" s="31"/>
      <c r="BY53" s="33"/>
      <c r="BZ53" s="32"/>
      <c r="CA53" s="30"/>
      <c r="CB53" s="30"/>
      <c r="CC53" s="31"/>
      <c r="CD53" s="33"/>
      <c r="CE53" s="32"/>
      <c r="CF53" s="30"/>
      <c r="CG53" s="30"/>
      <c r="CH53" s="31"/>
      <c r="CI53" s="33"/>
      <c r="CJ53" s="32"/>
      <c r="CK53" s="30"/>
      <c r="CL53" s="30"/>
      <c r="CM53" s="31"/>
      <c r="CN53" s="33"/>
      <c r="CO53" s="32"/>
      <c r="CP53" s="30"/>
      <c r="CQ53" s="30"/>
      <c r="CR53" s="31"/>
      <c r="CS53" s="33"/>
      <c r="CT53" s="32"/>
      <c r="CU53" s="30"/>
      <c r="CV53" s="30"/>
      <c r="CW53" s="31"/>
      <c r="CX53" s="33"/>
      <c r="CY53" s="32"/>
      <c r="CZ53" s="30"/>
      <c r="DA53" s="30"/>
      <c r="DB53" s="31"/>
      <c r="DC53" s="33"/>
      <c r="DD53" s="32"/>
      <c r="DE53" s="30"/>
      <c r="DF53" s="30"/>
      <c r="DG53" s="31"/>
      <c r="DH53" s="33"/>
      <c r="DI53" s="32"/>
      <c r="DJ53" s="30"/>
      <c r="DK53" s="30"/>
      <c r="DL53" s="31"/>
      <c r="DM53" s="33"/>
      <c r="DN53" s="32"/>
      <c r="DO53" s="30"/>
      <c r="DP53" s="30"/>
      <c r="DQ53" s="31"/>
      <c r="DR53" s="33"/>
      <c r="DS53" s="32"/>
      <c r="DT53" s="26">
        <f t="shared" si="1"/>
        <v>0</v>
      </c>
      <c r="DU53" s="254">
        <f t="shared" si="0"/>
        <v>0</v>
      </c>
    </row>
    <row r="54" spans="1:125">
      <c r="A54" s="204" t="str">
        <f>IF('04 Brukerregistrering'!C54="","",'04 Brukerregistrering'!C54)</f>
        <v/>
      </c>
      <c r="B54" s="205" t="str">
        <f>IF('04 Brukerregistrering'!G54="","",'04 Brukerregistrering'!G54)</f>
        <v/>
      </c>
      <c r="C54" s="206" t="str">
        <f>IF('04 Brukerregistrering'!I54="","",'04 Brukerregistrering'!I54)</f>
        <v/>
      </c>
      <c r="D54" s="207" t="str">
        <f>IF('05 Målinger'!M64="","",('05 Målinger'!M64-'05 Målinger'!$G$19)*'02 Kostnader lønn, utstyr osv. '!$S$26*(-1))</f>
        <v/>
      </c>
      <c r="E54" s="207" t="str">
        <f>IF(AND('05 Målinger'!N64="",'05 Målinger'!Q64=""),"",('05 Målinger'!N64+'05 Målinger'!Q64-'05 Målinger'!H64)*'02 Kostnader lønn, utstyr osv. '!$S$21/60*(-1)*'05 Målinger'!$E$14)</f>
        <v/>
      </c>
      <c r="F54" s="208" t="str">
        <f>IF('05 Målinger'!M64="","",('kjøring-støtteark'!E57-'kjøring-støtteark'!D57)*'02 Kostnader lønn, utstyr osv. '!$S$21/60*(-1)*'05 Målinger'!$E$14)</f>
        <v/>
      </c>
      <c r="G54" s="209" t="str">
        <f>IF('05 Målinger'!P64="","",('05 Målinger'!P64-'05 Målinger'!J64)*'02 Kostnader lønn, utstyr osv. '!$S$37*'05 Målinger'!$E$14*(-1))</f>
        <v/>
      </c>
      <c r="H54" s="210" t="str">
        <f>IF('05 Målinger'!O64="","",('05 Målinger'!O64-'05 Målinger'!I64)*'02 Kostnader lønn, utstyr osv. '!$S$32*(-1)*'05 Målinger'!$E$14)</f>
        <v/>
      </c>
      <c r="I54" s="207" t="str">
        <f>IF('05 Målinger'!X64="","",('05 Målinger'!X64-'05 Målinger'!$G$19)*'02 Kostnader lønn, utstyr osv. '!$S$26*(-1))</f>
        <v/>
      </c>
      <c r="J54" s="207" t="str">
        <f>IF(AND('05 Målinger'!X64="",'05 Målinger'!AB64=""),"",('05 Målinger'!X64+'05 Målinger'!AB64-'05 Målinger'!H64)*'02 Kostnader lønn, utstyr osv. '!$S$21/60*(-1)*'05 Målinger'!$E$14)</f>
        <v/>
      </c>
      <c r="K54" s="208" t="str">
        <f>IF('05 Målinger'!X64="","",('kjøring-støtteark'!F57-'kjøring-støtteark'!D57)*'02 Kostnader lønn, utstyr osv. '!$S$21/60*(-1)*'05 Målinger'!$E$14)</f>
        <v/>
      </c>
      <c r="L54" s="209" t="str">
        <f>IF('05 Målinger'!AA64="","",('05 Målinger'!AA64-'05 Målinger'!J64)*'02 Kostnader lønn, utstyr osv. '!$S$37*'05 Målinger'!$E$14*(-1))</f>
        <v/>
      </c>
      <c r="M54" s="210" t="str">
        <f>IF('05 Målinger'!Z64="","",('05 Målinger'!Z64-'05 Målinger'!I64)*'02 Kostnader lønn, utstyr osv. '!$S$32*(-1)*'05 Målinger'!$E$14)</f>
        <v/>
      </c>
      <c r="N54" s="207" t="str">
        <f>IF('05 Målinger'!AI64="","",('05 Målinger'!AI64-'05 Målinger'!$G$19)*'02 Kostnader lønn, utstyr osv. '!$S$26*(-1))</f>
        <v/>
      </c>
      <c r="O54" s="207" t="str">
        <f>IF(AND('05 Målinger'!AI64="",'05 Målinger'!AM64=""),"",('05 Målinger'!AI64+'05 Målinger'!AM64-'05 Målinger'!H64)*'02 Kostnader lønn, utstyr osv. '!$S$21/60*(-1)*'05 Målinger'!$E$14)</f>
        <v/>
      </c>
      <c r="P54" s="208" t="str">
        <f>IF('05 Målinger'!AI64="","",('kjøring-støtteark'!F57-'kjøring-støtteark'!G57)*'02 Kostnader lønn, utstyr osv. '!$S$21/60*(-1)*'05 Målinger'!$E$14)</f>
        <v/>
      </c>
      <c r="Q54" s="209" t="str">
        <f>IF('05 Målinger'!AL64="","",('05 Målinger'!AL64-'05 Målinger'!J64)*'02 Kostnader lønn, utstyr osv. '!$S$37*'05 Målinger'!$E$14*(-1))</f>
        <v/>
      </c>
      <c r="R54" s="210" t="str">
        <f>IF('05 Målinger'!AK64="","",('05 Målinger'!AK64-'05 Målinger'!I64)*'02 Kostnader lønn, utstyr osv. '!$S$32*(-1)*'05 Målinger'!$E$14)</f>
        <v/>
      </c>
      <c r="S54" s="207" t="str">
        <f>IF('05 Målinger'!AT64="","",('05 Målinger'!AT64-'05 Målinger'!$G$19)*'02 Kostnader lønn, utstyr osv. '!$S$26*(-1))</f>
        <v/>
      </c>
      <c r="T54" s="207" t="str">
        <f>IF(AND('05 Målinger'!AT64="",'05 Målinger'!AX64=""),"",('05 Målinger'!AT64+'05 Målinger'!AX64-'05 Målinger'!H64)*'02 Kostnader lønn, utstyr osv. '!$S$21/60*(-1)*'05 Målinger'!$E$14)</f>
        <v/>
      </c>
      <c r="U54" s="208" t="str">
        <f>IF('05 Målinger'!AT64="","",('kjøring-støtteark'!F57-'kjøring-støtteark'!H57)*'02 Kostnader lønn, utstyr osv. '!$S$21/60*(-1)*'05 Målinger'!$E$14)</f>
        <v/>
      </c>
      <c r="V54" s="209" t="str">
        <f>IF('05 Målinger'!AW64="","",('05 Målinger'!AW64-'05 Målinger'!J64)*'02 Kostnader lønn, utstyr osv. '!$S$37*'05 Målinger'!$E$14*(-1))</f>
        <v/>
      </c>
      <c r="W54" s="210" t="str">
        <f>IF('05 Målinger'!AV64="","",('05 Målinger'!AV64-'05 Målinger'!I64)*'02 Kostnader lønn, utstyr osv. '!$S$32*(-1)*'05 Målinger'!$E$14)</f>
        <v/>
      </c>
      <c r="X54" s="30"/>
      <c r="Y54" s="30"/>
      <c r="Z54" s="31"/>
      <c r="AA54" s="33"/>
      <c r="AB54" s="32"/>
      <c r="AC54" s="30"/>
      <c r="AD54" s="30"/>
      <c r="AE54" s="31"/>
      <c r="AF54" s="33"/>
      <c r="AG54" s="32"/>
      <c r="AH54" s="30"/>
      <c r="AI54" s="30"/>
      <c r="AJ54" s="31"/>
      <c r="AK54" s="33"/>
      <c r="AL54" s="32"/>
      <c r="AM54" s="30"/>
      <c r="AN54" s="30"/>
      <c r="AO54" s="31"/>
      <c r="AP54" s="33"/>
      <c r="AQ54" s="32"/>
      <c r="AR54" s="30"/>
      <c r="AS54" s="30"/>
      <c r="AT54" s="31"/>
      <c r="AU54" s="33"/>
      <c r="AV54" s="32"/>
      <c r="AW54" s="30"/>
      <c r="AX54" s="30"/>
      <c r="AY54" s="31"/>
      <c r="AZ54" s="33"/>
      <c r="BA54" s="32"/>
      <c r="BB54" s="30"/>
      <c r="BC54" s="30"/>
      <c r="BD54" s="31"/>
      <c r="BE54" s="33"/>
      <c r="BF54" s="32"/>
      <c r="BG54" s="30"/>
      <c r="BH54" s="30"/>
      <c r="BI54" s="31"/>
      <c r="BJ54" s="33"/>
      <c r="BK54" s="32"/>
      <c r="BL54" s="30"/>
      <c r="BM54" s="30"/>
      <c r="BN54" s="31"/>
      <c r="BO54" s="33"/>
      <c r="BP54" s="32"/>
      <c r="BQ54" s="30"/>
      <c r="BR54" s="30"/>
      <c r="BS54" s="31"/>
      <c r="BT54" s="33"/>
      <c r="BU54" s="32"/>
      <c r="BV54" s="30"/>
      <c r="BW54" s="30"/>
      <c r="BX54" s="31"/>
      <c r="BY54" s="33"/>
      <c r="BZ54" s="32"/>
      <c r="CA54" s="30"/>
      <c r="CB54" s="30"/>
      <c r="CC54" s="31"/>
      <c r="CD54" s="33"/>
      <c r="CE54" s="32"/>
      <c r="CF54" s="30"/>
      <c r="CG54" s="30"/>
      <c r="CH54" s="31"/>
      <c r="CI54" s="33"/>
      <c r="CJ54" s="32"/>
      <c r="CK54" s="30"/>
      <c r="CL54" s="30"/>
      <c r="CM54" s="31"/>
      <c r="CN54" s="33"/>
      <c r="CO54" s="32"/>
      <c r="CP54" s="30"/>
      <c r="CQ54" s="30"/>
      <c r="CR54" s="31"/>
      <c r="CS54" s="33"/>
      <c r="CT54" s="32"/>
      <c r="CU54" s="30"/>
      <c r="CV54" s="30"/>
      <c r="CW54" s="31"/>
      <c r="CX54" s="33"/>
      <c r="CY54" s="32"/>
      <c r="CZ54" s="30"/>
      <c r="DA54" s="30"/>
      <c r="DB54" s="31"/>
      <c r="DC54" s="33"/>
      <c r="DD54" s="32"/>
      <c r="DE54" s="30"/>
      <c r="DF54" s="30"/>
      <c r="DG54" s="31"/>
      <c r="DH54" s="33"/>
      <c r="DI54" s="32"/>
      <c r="DJ54" s="30"/>
      <c r="DK54" s="30"/>
      <c r="DL54" s="31"/>
      <c r="DM54" s="33"/>
      <c r="DN54" s="32"/>
      <c r="DO54" s="30"/>
      <c r="DP54" s="30"/>
      <c r="DQ54" s="31"/>
      <c r="DR54" s="33"/>
      <c r="DS54" s="32"/>
      <c r="DT54" s="26">
        <f t="shared" si="1"/>
        <v>0</v>
      </c>
      <c r="DU54" s="254">
        <f t="shared" si="0"/>
        <v>0</v>
      </c>
    </row>
    <row r="55" spans="1:125">
      <c r="A55" s="204" t="str">
        <f>IF('04 Brukerregistrering'!C55="","",'04 Brukerregistrering'!C55)</f>
        <v/>
      </c>
      <c r="B55" s="205" t="str">
        <f>IF('04 Brukerregistrering'!G55="","",'04 Brukerregistrering'!G55)</f>
        <v/>
      </c>
      <c r="C55" s="206" t="str">
        <f>IF('04 Brukerregistrering'!I55="","",'04 Brukerregistrering'!I55)</f>
        <v/>
      </c>
      <c r="D55" s="207" t="str">
        <f>IF('05 Målinger'!M65="","",('05 Målinger'!M65-'05 Målinger'!$G$19)*'02 Kostnader lønn, utstyr osv. '!$S$26*(-1))</f>
        <v/>
      </c>
      <c r="E55" s="207" t="str">
        <f>IF(AND('05 Målinger'!N65="",'05 Målinger'!Q65=""),"",('05 Målinger'!N65+'05 Målinger'!Q65-'05 Målinger'!H65)*'02 Kostnader lønn, utstyr osv. '!$S$21/60*(-1)*'05 Målinger'!$E$14)</f>
        <v/>
      </c>
      <c r="F55" s="208" t="str">
        <f>IF('05 Målinger'!M65="","",('kjøring-støtteark'!E58-'kjøring-støtteark'!D58)*'02 Kostnader lønn, utstyr osv. '!$S$21/60*(-1)*'05 Målinger'!$E$14)</f>
        <v/>
      </c>
      <c r="G55" s="209" t="str">
        <f>IF('05 Målinger'!P65="","",('05 Målinger'!P65-'05 Målinger'!J65)*'02 Kostnader lønn, utstyr osv. '!$S$37*'05 Målinger'!$E$14*(-1))</f>
        <v/>
      </c>
      <c r="H55" s="210" t="str">
        <f>IF('05 Målinger'!O65="","",('05 Målinger'!O65-'05 Målinger'!I65)*'02 Kostnader lønn, utstyr osv. '!$S$32*(-1)*'05 Målinger'!$E$14)</f>
        <v/>
      </c>
      <c r="I55" s="207" t="str">
        <f>IF('05 Målinger'!X65="","",('05 Målinger'!X65-'05 Målinger'!$G$19)*'02 Kostnader lønn, utstyr osv. '!$S$26*(-1))</f>
        <v/>
      </c>
      <c r="J55" s="207" t="str">
        <f>IF(AND('05 Målinger'!X65="",'05 Målinger'!AB65=""),"",('05 Målinger'!X65+'05 Målinger'!AB65-'05 Målinger'!H65)*'02 Kostnader lønn, utstyr osv. '!$S$21/60*(-1)*'05 Målinger'!$E$14)</f>
        <v/>
      </c>
      <c r="K55" s="208" t="str">
        <f>IF('05 Målinger'!X65="","",('kjøring-støtteark'!F58-'kjøring-støtteark'!D58)*'02 Kostnader lønn, utstyr osv. '!$S$21/60*(-1)*'05 Målinger'!$E$14)</f>
        <v/>
      </c>
      <c r="L55" s="209" t="str">
        <f>IF('05 Målinger'!AA65="","",('05 Målinger'!AA65-'05 Målinger'!J65)*'02 Kostnader lønn, utstyr osv. '!$S$37*'05 Målinger'!$E$14*(-1))</f>
        <v/>
      </c>
      <c r="M55" s="210" t="str">
        <f>IF('05 Målinger'!Z65="","",('05 Målinger'!Z65-'05 Målinger'!I65)*'02 Kostnader lønn, utstyr osv. '!$S$32*(-1)*'05 Målinger'!$E$14)</f>
        <v/>
      </c>
      <c r="N55" s="207" t="str">
        <f>IF('05 Målinger'!AI65="","",('05 Målinger'!AI65-'05 Målinger'!$G$19)*'02 Kostnader lønn, utstyr osv. '!$S$26*(-1))</f>
        <v/>
      </c>
      <c r="O55" s="207" t="str">
        <f>IF(AND('05 Målinger'!AI65="",'05 Målinger'!AM65=""),"",('05 Målinger'!AI65+'05 Målinger'!AM65-'05 Målinger'!H65)*'02 Kostnader lønn, utstyr osv. '!$S$21/60*(-1)*'05 Målinger'!$E$14)</f>
        <v/>
      </c>
      <c r="P55" s="208" t="str">
        <f>IF('05 Målinger'!AI65="","",('kjøring-støtteark'!F58-'kjøring-støtteark'!G58)*'02 Kostnader lønn, utstyr osv. '!$S$21/60*(-1)*'05 Målinger'!$E$14)</f>
        <v/>
      </c>
      <c r="Q55" s="209" t="str">
        <f>IF('05 Målinger'!AL65="","",('05 Målinger'!AL65-'05 Målinger'!J65)*'02 Kostnader lønn, utstyr osv. '!$S$37*'05 Målinger'!$E$14*(-1))</f>
        <v/>
      </c>
      <c r="R55" s="210" t="str">
        <f>IF('05 Målinger'!AK65="","",('05 Målinger'!AK65-'05 Målinger'!I65)*'02 Kostnader lønn, utstyr osv. '!$S$32*(-1)*'05 Målinger'!$E$14)</f>
        <v/>
      </c>
      <c r="S55" s="207" t="str">
        <f>IF('05 Målinger'!AT65="","",('05 Målinger'!AT65-'05 Målinger'!$G$19)*'02 Kostnader lønn, utstyr osv. '!$S$26*(-1))</f>
        <v/>
      </c>
      <c r="T55" s="207" t="str">
        <f>IF(AND('05 Målinger'!AT65="",'05 Målinger'!AX65=""),"",('05 Målinger'!AT65+'05 Målinger'!AX65-'05 Målinger'!H65)*'02 Kostnader lønn, utstyr osv. '!$S$21/60*(-1)*'05 Målinger'!$E$14)</f>
        <v/>
      </c>
      <c r="U55" s="208" t="str">
        <f>IF('05 Målinger'!AT65="","",('kjøring-støtteark'!F58-'kjøring-støtteark'!H58)*'02 Kostnader lønn, utstyr osv. '!$S$21/60*(-1)*'05 Målinger'!$E$14)</f>
        <v/>
      </c>
      <c r="V55" s="209" t="str">
        <f>IF('05 Målinger'!AW65="","",('05 Målinger'!AW65-'05 Målinger'!J65)*'02 Kostnader lønn, utstyr osv. '!$S$37*'05 Målinger'!$E$14*(-1))</f>
        <v/>
      </c>
      <c r="W55" s="210" t="str">
        <f>IF('05 Målinger'!AV65="","",('05 Målinger'!AV65-'05 Målinger'!I65)*'02 Kostnader lønn, utstyr osv. '!$S$32*(-1)*'05 Målinger'!$E$14)</f>
        <v/>
      </c>
      <c r="X55" s="30"/>
      <c r="Y55" s="30"/>
      <c r="Z55" s="31"/>
      <c r="AA55" s="33"/>
      <c r="AB55" s="32"/>
      <c r="AC55" s="30"/>
      <c r="AD55" s="30"/>
      <c r="AE55" s="31"/>
      <c r="AF55" s="33"/>
      <c r="AG55" s="32"/>
      <c r="AH55" s="30"/>
      <c r="AI55" s="30"/>
      <c r="AJ55" s="31"/>
      <c r="AK55" s="33"/>
      <c r="AL55" s="32"/>
      <c r="AM55" s="30"/>
      <c r="AN55" s="30"/>
      <c r="AO55" s="31"/>
      <c r="AP55" s="33"/>
      <c r="AQ55" s="32"/>
      <c r="AR55" s="30"/>
      <c r="AS55" s="30"/>
      <c r="AT55" s="31"/>
      <c r="AU55" s="33"/>
      <c r="AV55" s="32"/>
      <c r="AW55" s="30"/>
      <c r="AX55" s="30"/>
      <c r="AY55" s="31"/>
      <c r="AZ55" s="33"/>
      <c r="BA55" s="32"/>
      <c r="BB55" s="30"/>
      <c r="BC55" s="30"/>
      <c r="BD55" s="31"/>
      <c r="BE55" s="33"/>
      <c r="BF55" s="32"/>
      <c r="BG55" s="30"/>
      <c r="BH55" s="30"/>
      <c r="BI55" s="31"/>
      <c r="BJ55" s="33"/>
      <c r="BK55" s="32"/>
      <c r="BL55" s="30"/>
      <c r="BM55" s="30"/>
      <c r="BN55" s="31"/>
      <c r="BO55" s="33"/>
      <c r="BP55" s="32"/>
      <c r="BQ55" s="30"/>
      <c r="BR55" s="30"/>
      <c r="BS55" s="31"/>
      <c r="BT55" s="33"/>
      <c r="BU55" s="32"/>
      <c r="BV55" s="30"/>
      <c r="BW55" s="30"/>
      <c r="BX55" s="31"/>
      <c r="BY55" s="33"/>
      <c r="BZ55" s="32"/>
      <c r="CA55" s="30"/>
      <c r="CB55" s="30"/>
      <c r="CC55" s="31"/>
      <c r="CD55" s="33"/>
      <c r="CE55" s="32"/>
      <c r="CF55" s="30"/>
      <c r="CG55" s="30"/>
      <c r="CH55" s="31"/>
      <c r="CI55" s="33"/>
      <c r="CJ55" s="32"/>
      <c r="CK55" s="30"/>
      <c r="CL55" s="30"/>
      <c r="CM55" s="31"/>
      <c r="CN55" s="33"/>
      <c r="CO55" s="32"/>
      <c r="CP55" s="30"/>
      <c r="CQ55" s="30"/>
      <c r="CR55" s="31"/>
      <c r="CS55" s="33"/>
      <c r="CT55" s="32"/>
      <c r="CU55" s="30"/>
      <c r="CV55" s="30"/>
      <c r="CW55" s="31"/>
      <c r="CX55" s="33"/>
      <c r="CY55" s="32"/>
      <c r="CZ55" s="30"/>
      <c r="DA55" s="30"/>
      <c r="DB55" s="31"/>
      <c r="DC55" s="33"/>
      <c r="DD55" s="32"/>
      <c r="DE55" s="30"/>
      <c r="DF55" s="30"/>
      <c r="DG55" s="31"/>
      <c r="DH55" s="33"/>
      <c r="DI55" s="32"/>
      <c r="DJ55" s="30"/>
      <c r="DK55" s="30"/>
      <c r="DL55" s="31"/>
      <c r="DM55" s="33"/>
      <c r="DN55" s="32"/>
      <c r="DO55" s="30"/>
      <c r="DP55" s="30"/>
      <c r="DQ55" s="31"/>
      <c r="DR55" s="33"/>
      <c r="DS55" s="32"/>
      <c r="DT55" s="26">
        <f t="shared" si="1"/>
        <v>0</v>
      </c>
      <c r="DU55" s="254">
        <f t="shared" si="0"/>
        <v>0</v>
      </c>
    </row>
    <row r="56" spans="1:125">
      <c r="A56" s="204" t="str">
        <f>IF('04 Brukerregistrering'!C56="","",'04 Brukerregistrering'!C56)</f>
        <v/>
      </c>
      <c r="B56" s="205" t="str">
        <f>IF('04 Brukerregistrering'!G56="","",'04 Brukerregistrering'!G56)</f>
        <v/>
      </c>
      <c r="C56" s="206" t="str">
        <f>IF('04 Brukerregistrering'!I56="","",'04 Brukerregistrering'!I56)</f>
        <v/>
      </c>
      <c r="D56" s="207" t="str">
        <f>IF('05 Målinger'!M66="","",('05 Målinger'!M66-'05 Målinger'!$G$19)*'02 Kostnader lønn, utstyr osv. '!$S$26*(-1))</f>
        <v/>
      </c>
      <c r="E56" s="207" t="str">
        <f>IF(AND('05 Målinger'!N66="",'05 Målinger'!Q66=""),"",('05 Målinger'!N66+'05 Målinger'!Q66-'05 Målinger'!H66)*'02 Kostnader lønn, utstyr osv. '!$S$21/60*(-1)*'05 Målinger'!$E$14)</f>
        <v/>
      </c>
      <c r="F56" s="208" t="str">
        <f>IF('05 Målinger'!M66="","",('kjøring-støtteark'!E59-'kjøring-støtteark'!D59)*'02 Kostnader lønn, utstyr osv. '!$S$21/60*(-1)*'05 Målinger'!$E$14)</f>
        <v/>
      </c>
      <c r="G56" s="209" t="str">
        <f>IF('05 Målinger'!P66="","",('05 Målinger'!P66-'05 Målinger'!J66)*'02 Kostnader lønn, utstyr osv. '!$S$37*'05 Målinger'!$E$14*(-1))</f>
        <v/>
      </c>
      <c r="H56" s="210" t="str">
        <f>IF('05 Målinger'!O66="","",('05 Målinger'!O66-'05 Målinger'!I66)*'02 Kostnader lønn, utstyr osv. '!$S$32*(-1)*'05 Målinger'!$E$14)</f>
        <v/>
      </c>
      <c r="I56" s="207" t="str">
        <f>IF('05 Målinger'!X66="","",('05 Målinger'!X66-'05 Målinger'!$G$19)*'02 Kostnader lønn, utstyr osv. '!$S$26*(-1))</f>
        <v/>
      </c>
      <c r="J56" s="207" t="str">
        <f>IF(AND('05 Målinger'!X66="",'05 Målinger'!AB66=""),"",('05 Målinger'!X66+'05 Målinger'!AB66-'05 Målinger'!H66)*'02 Kostnader lønn, utstyr osv. '!$S$21/60*(-1)*'05 Målinger'!$E$14)</f>
        <v/>
      </c>
      <c r="K56" s="208" t="str">
        <f>IF('05 Målinger'!X66="","",('kjøring-støtteark'!F59-'kjøring-støtteark'!D59)*'02 Kostnader lønn, utstyr osv. '!$S$21/60*(-1)*'05 Målinger'!$E$14)</f>
        <v/>
      </c>
      <c r="L56" s="209" t="str">
        <f>IF('05 Målinger'!AA66="","",('05 Målinger'!AA66-'05 Målinger'!J66)*'02 Kostnader lønn, utstyr osv. '!$S$37*'05 Målinger'!$E$14*(-1))</f>
        <v/>
      </c>
      <c r="M56" s="210" t="str">
        <f>IF('05 Målinger'!Z66="","",('05 Målinger'!Z66-'05 Målinger'!I66)*'02 Kostnader lønn, utstyr osv. '!$S$32*(-1)*'05 Målinger'!$E$14)</f>
        <v/>
      </c>
      <c r="N56" s="207" t="str">
        <f>IF('05 Målinger'!AI66="","",('05 Målinger'!AI66-'05 Målinger'!$G$19)*'02 Kostnader lønn, utstyr osv. '!$S$26*(-1))</f>
        <v/>
      </c>
      <c r="O56" s="207" t="str">
        <f>IF(AND('05 Målinger'!AI66="",'05 Målinger'!AM66=""),"",('05 Målinger'!AI66+'05 Målinger'!AM66-'05 Målinger'!H66)*'02 Kostnader lønn, utstyr osv. '!$S$21/60*(-1)*'05 Målinger'!$E$14)</f>
        <v/>
      </c>
      <c r="P56" s="208" t="str">
        <f>IF('05 Målinger'!AI66="","",('kjøring-støtteark'!F59-'kjøring-støtteark'!G59)*'02 Kostnader lønn, utstyr osv. '!$S$21/60*(-1)*'05 Målinger'!$E$14)</f>
        <v/>
      </c>
      <c r="Q56" s="209" t="str">
        <f>IF('05 Målinger'!AL66="","",('05 Målinger'!AL66-'05 Målinger'!J66)*'02 Kostnader lønn, utstyr osv. '!$S$37*'05 Målinger'!$E$14*(-1))</f>
        <v/>
      </c>
      <c r="R56" s="210" t="str">
        <f>IF('05 Målinger'!AK66="","",('05 Målinger'!AK66-'05 Målinger'!I66)*'02 Kostnader lønn, utstyr osv. '!$S$32*(-1)*'05 Målinger'!$E$14)</f>
        <v/>
      </c>
      <c r="S56" s="207" t="str">
        <f>IF('05 Målinger'!AT66="","",('05 Målinger'!AT66-'05 Målinger'!$G$19)*'02 Kostnader lønn, utstyr osv. '!$S$26*(-1))</f>
        <v/>
      </c>
      <c r="T56" s="207" t="str">
        <f>IF(AND('05 Målinger'!AT66="",'05 Målinger'!AX66=""),"",('05 Målinger'!AT66+'05 Målinger'!AX66-'05 Målinger'!H66)*'02 Kostnader lønn, utstyr osv. '!$S$21/60*(-1)*'05 Målinger'!$E$14)</f>
        <v/>
      </c>
      <c r="U56" s="208" t="str">
        <f>IF('05 Målinger'!AT66="","",('kjøring-støtteark'!F59-'kjøring-støtteark'!H59)*'02 Kostnader lønn, utstyr osv. '!$S$21/60*(-1)*'05 Målinger'!$E$14)</f>
        <v/>
      </c>
      <c r="V56" s="209" t="str">
        <f>IF('05 Målinger'!AW66="","",('05 Målinger'!AW66-'05 Målinger'!J66)*'02 Kostnader lønn, utstyr osv. '!$S$37*'05 Målinger'!$E$14*(-1))</f>
        <v/>
      </c>
      <c r="W56" s="210" t="str">
        <f>IF('05 Målinger'!AV66="","",('05 Målinger'!AV66-'05 Målinger'!I66)*'02 Kostnader lønn, utstyr osv. '!$S$32*(-1)*'05 Målinger'!$E$14)</f>
        <v/>
      </c>
      <c r="X56" s="30"/>
      <c r="Y56" s="30"/>
      <c r="Z56" s="31"/>
      <c r="AA56" s="33"/>
      <c r="AB56" s="32"/>
      <c r="AC56" s="30"/>
      <c r="AD56" s="30"/>
      <c r="AE56" s="31"/>
      <c r="AF56" s="33"/>
      <c r="AG56" s="32"/>
      <c r="AH56" s="30"/>
      <c r="AI56" s="30"/>
      <c r="AJ56" s="31"/>
      <c r="AK56" s="33"/>
      <c r="AL56" s="32"/>
      <c r="AM56" s="30"/>
      <c r="AN56" s="30"/>
      <c r="AO56" s="31"/>
      <c r="AP56" s="33"/>
      <c r="AQ56" s="32"/>
      <c r="AR56" s="30"/>
      <c r="AS56" s="30"/>
      <c r="AT56" s="31"/>
      <c r="AU56" s="33"/>
      <c r="AV56" s="32"/>
      <c r="AW56" s="30"/>
      <c r="AX56" s="30"/>
      <c r="AY56" s="31"/>
      <c r="AZ56" s="33"/>
      <c r="BA56" s="32"/>
      <c r="BB56" s="30"/>
      <c r="BC56" s="30"/>
      <c r="BD56" s="31"/>
      <c r="BE56" s="33"/>
      <c r="BF56" s="32"/>
      <c r="BG56" s="30"/>
      <c r="BH56" s="30"/>
      <c r="BI56" s="31"/>
      <c r="BJ56" s="33"/>
      <c r="BK56" s="32"/>
      <c r="BL56" s="30"/>
      <c r="BM56" s="30"/>
      <c r="BN56" s="31"/>
      <c r="BO56" s="33"/>
      <c r="BP56" s="32"/>
      <c r="BQ56" s="30"/>
      <c r="BR56" s="30"/>
      <c r="BS56" s="31"/>
      <c r="BT56" s="33"/>
      <c r="BU56" s="32"/>
      <c r="BV56" s="30"/>
      <c r="BW56" s="30"/>
      <c r="BX56" s="31"/>
      <c r="BY56" s="33"/>
      <c r="BZ56" s="32"/>
      <c r="CA56" s="30"/>
      <c r="CB56" s="30"/>
      <c r="CC56" s="31"/>
      <c r="CD56" s="33"/>
      <c r="CE56" s="32"/>
      <c r="CF56" s="30"/>
      <c r="CG56" s="30"/>
      <c r="CH56" s="31"/>
      <c r="CI56" s="33"/>
      <c r="CJ56" s="32"/>
      <c r="CK56" s="30"/>
      <c r="CL56" s="30"/>
      <c r="CM56" s="31"/>
      <c r="CN56" s="33"/>
      <c r="CO56" s="32"/>
      <c r="CP56" s="30"/>
      <c r="CQ56" s="30"/>
      <c r="CR56" s="31"/>
      <c r="CS56" s="33"/>
      <c r="CT56" s="32"/>
      <c r="CU56" s="30"/>
      <c r="CV56" s="30"/>
      <c r="CW56" s="31"/>
      <c r="CX56" s="33"/>
      <c r="CY56" s="32"/>
      <c r="CZ56" s="30"/>
      <c r="DA56" s="30"/>
      <c r="DB56" s="31"/>
      <c r="DC56" s="33"/>
      <c r="DD56" s="32"/>
      <c r="DE56" s="30"/>
      <c r="DF56" s="30"/>
      <c r="DG56" s="31"/>
      <c r="DH56" s="33"/>
      <c r="DI56" s="32"/>
      <c r="DJ56" s="30"/>
      <c r="DK56" s="30"/>
      <c r="DL56" s="31"/>
      <c r="DM56" s="33"/>
      <c r="DN56" s="32"/>
      <c r="DO56" s="30"/>
      <c r="DP56" s="30"/>
      <c r="DQ56" s="31"/>
      <c r="DR56" s="33"/>
      <c r="DS56" s="32"/>
      <c r="DT56" s="26">
        <f t="shared" si="1"/>
        <v>0</v>
      </c>
      <c r="DU56" s="254">
        <f t="shared" si="0"/>
        <v>0</v>
      </c>
    </row>
    <row r="57" spans="1:125">
      <c r="A57" s="204" t="str">
        <f>IF('04 Brukerregistrering'!C57="","",'04 Brukerregistrering'!C57)</f>
        <v/>
      </c>
      <c r="B57" s="205" t="str">
        <f>IF('04 Brukerregistrering'!G57="","",'04 Brukerregistrering'!G57)</f>
        <v/>
      </c>
      <c r="C57" s="206" t="str">
        <f>IF('04 Brukerregistrering'!I57="","",'04 Brukerregistrering'!I57)</f>
        <v/>
      </c>
      <c r="D57" s="207" t="str">
        <f>IF('05 Målinger'!M67="","",('05 Målinger'!M67-'05 Målinger'!$G$19)*'02 Kostnader lønn, utstyr osv. '!$S$26*(-1))</f>
        <v/>
      </c>
      <c r="E57" s="207" t="str">
        <f>IF(AND('05 Målinger'!N67="",'05 Målinger'!Q67=""),"",('05 Målinger'!N67+'05 Målinger'!Q67-'05 Målinger'!H67)*'02 Kostnader lønn, utstyr osv. '!$S$21/60*(-1)*'05 Målinger'!$E$14)</f>
        <v/>
      </c>
      <c r="F57" s="208" t="str">
        <f>IF('05 Målinger'!M67="","",('kjøring-støtteark'!E60-'kjøring-støtteark'!D60)*'02 Kostnader lønn, utstyr osv. '!$S$21/60*(-1)*'05 Målinger'!$E$14)</f>
        <v/>
      </c>
      <c r="G57" s="209" t="str">
        <f>IF('05 Målinger'!P67="","",('05 Målinger'!P67-'05 Målinger'!J67)*'02 Kostnader lønn, utstyr osv. '!$S$37*'05 Målinger'!$E$14*(-1))</f>
        <v/>
      </c>
      <c r="H57" s="210" t="str">
        <f>IF('05 Målinger'!O67="","",('05 Målinger'!O67-'05 Målinger'!I67)*'02 Kostnader lønn, utstyr osv. '!$S$32*(-1)*'05 Målinger'!$E$14)</f>
        <v/>
      </c>
      <c r="I57" s="207" t="str">
        <f>IF('05 Målinger'!X67="","",('05 Målinger'!X67-'05 Målinger'!$G$19)*'02 Kostnader lønn, utstyr osv. '!$S$26*(-1))</f>
        <v/>
      </c>
      <c r="J57" s="207" t="str">
        <f>IF(AND('05 Målinger'!X67="",'05 Målinger'!AB67=""),"",('05 Målinger'!X67+'05 Målinger'!AB67-'05 Målinger'!H67)*'02 Kostnader lønn, utstyr osv. '!$S$21/60*(-1)*'05 Målinger'!$E$14)</f>
        <v/>
      </c>
      <c r="K57" s="208" t="str">
        <f>IF('05 Målinger'!X67="","",('kjøring-støtteark'!F60-'kjøring-støtteark'!D60)*'02 Kostnader lønn, utstyr osv. '!$S$21/60*(-1)*'05 Målinger'!$E$14)</f>
        <v/>
      </c>
      <c r="L57" s="209" t="str">
        <f>IF('05 Målinger'!AA67="","",('05 Målinger'!AA67-'05 Målinger'!J67)*'02 Kostnader lønn, utstyr osv. '!$S$37*'05 Målinger'!$E$14*(-1))</f>
        <v/>
      </c>
      <c r="M57" s="210" t="str">
        <f>IF('05 Målinger'!Z67="","",('05 Målinger'!Z67-'05 Målinger'!I67)*'02 Kostnader lønn, utstyr osv. '!$S$32*(-1)*'05 Målinger'!$E$14)</f>
        <v/>
      </c>
      <c r="N57" s="207" t="str">
        <f>IF('05 Målinger'!AI67="","",('05 Målinger'!AI67-'05 Målinger'!$G$19)*'02 Kostnader lønn, utstyr osv. '!$S$26*(-1))</f>
        <v/>
      </c>
      <c r="O57" s="207" t="str">
        <f>IF(AND('05 Målinger'!AI67="",'05 Målinger'!AM67=""),"",('05 Målinger'!AI67+'05 Målinger'!AM67-'05 Målinger'!H67)*'02 Kostnader lønn, utstyr osv. '!$S$21/60*(-1)*'05 Målinger'!$E$14)</f>
        <v/>
      </c>
      <c r="P57" s="208" t="str">
        <f>IF('05 Målinger'!AI67="","",('kjøring-støtteark'!F60-'kjøring-støtteark'!G60)*'02 Kostnader lønn, utstyr osv. '!$S$21/60*(-1)*'05 Målinger'!$E$14)</f>
        <v/>
      </c>
      <c r="Q57" s="209" t="str">
        <f>IF('05 Målinger'!AL67="","",('05 Målinger'!AL67-'05 Målinger'!J67)*'02 Kostnader lønn, utstyr osv. '!$S$37*'05 Målinger'!$E$14*(-1))</f>
        <v/>
      </c>
      <c r="R57" s="210" t="str">
        <f>IF('05 Målinger'!AK67="","",('05 Målinger'!AK67-'05 Målinger'!I67)*'02 Kostnader lønn, utstyr osv. '!$S$32*(-1)*'05 Målinger'!$E$14)</f>
        <v/>
      </c>
      <c r="S57" s="207" t="str">
        <f>IF('05 Målinger'!AT67="","",('05 Målinger'!AT67-'05 Målinger'!$G$19)*'02 Kostnader lønn, utstyr osv. '!$S$26*(-1))</f>
        <v/>
      </c>
      <c r="T57" s="207" t="str">
        <f>IF(AND('05 Målinger'!AT67="",'05 Målinger'!AX67=""),"",('05 Målinger'!AT67+'05 Målinger'!AX67-'05 Målinger'!H67)*'02 Kostnader lønn, utstyr osv. '!$S$21/60*(-1)*'05 Målinger'!$E$14)</f>
        <v/>
      </c>
      <c r="U57" s="208" t="str">
        <f>IF('05 Målinger'!AT67="","",('kjøring-støtteark'!F60-'kjøring-støtteark'!H60)*'02 Kostnader lønn, utstyr osv. '!$S$21/60*(-1)*'05 Målinger'!$E$14)</f>
        <v/>
      </c>
      <c r="V57" s="209" t="str">
        <f>IF('05 Målinger'!AW67="","",('05 Målinger'!AW67-'05 Målinger'!J67)*'02 Kostnader lønn, utstyr osv. '!$S$37*'05 Målinger'!$E$14*(-1))</f>
        <v/>
      </c>
      <c r="W57" s="210" t="str">
        <f>IF('05 Målinger'!AV67="","",('05 Målinger'!AV67-'05 Målinger'!I67)*'02 Kostnader lønn, utstyr osv. '!$S$32*(-1)*'05 Målinger'!$E$14)</f>
        <v/>
      </c>
      <c r="X57" s="30"/>
      <c r="Y57" s="30"/>
      <c r="Z57" s="31"/>
      <c r="AA57" s="33"/>
      <c r="AB57" s="32"/>
      <c r="AC57" s="30"/>
      <c r="AD57" s="30"/>
      <c r="AE57" s="31"/>
      <c r="AF57" s="33"/>
      <c r="AG57" s="32"/>
      <c r="AH57" s="30"/>
      <c r="AI57" s="30"/>
      <c r="AJ57" s="31"/>
      <c r="AK57" s="33"/>
      <c r="AL57" s="32"/>
      <c r="AM57" s="30"/>
      <c r="AN57" s="30"/>
      <c r="AO57" s="31"/>
      <c r="AP57" s="33"/>
      <c r="AQ57" s="32"/>
      <c r="AR57" s="30"/>
      <c r="AS57" s="30"/>
      <c r="AT57" s="31"/>
      <c r="AU57" s="33"/>
      <c r="AV57" s="32"/>
      <c r="AW57" s="30"/>
      <c r="AX57" s="30"/>
      <c r="AY57" s="31"/>
      <c r="AZ57" s="33"/>
      <c r="BA57" s="32"/>
      <c r="BB57" s="30"/>
      <c r="BC57" s="30"/>
      <c r="BD57" s="31"/>
      <c r="BE57" s="33"/>
      <c r="BF57" s="32"/>
      <c r="BG57" s="30"/>
      <c r="BH57" s="30"/>
      <c r="BI57" s="31"/>
      <c r="BJ57" s="33"/>
      <c r="BK57" s="32"/>
      <c r="BL57" s="30"/>
      <c r="BM57" s="30"/>
      <c r="BN57" s="31"/>
      <c r="BO57" s="33"/>
      <c r="BP57" s="32"/>
      <c r="BQ57" s="30"/>
      <c r="BR57" s="30"/>
      <c r="BS57" s="31"/>
      <c r="BT57" s="33"/>
      <c r="BU57" s="32"/>
      <c r="BV57" s="30"/>
      <c r="BW57" s="30"/>
      <c r="BX57" s="31"/>
      <c r="BY57" s="33"/>
      <c r="BZ57" s="32"/>
      <c r="CA57" s="30"/>
      <c r="CB57" s="30"/>
      <c r="CC57" s="31"/>
      <c r="CD57" s="33"/>
      <c r="CE57" s="32"/>
      <c r="CF57" s="30"/>
      <c r="CG57" s="30"/>
      <c r="CH57" s="31"/>
      <c r="CI57" s="33"/>
      <c r="CJ57" s="32"/>
      <c r="CK57" s="30"/>
      <c r="CL57" s="30"/>
      <c r="CM57" s="31"/>
      <c r="CN57" s="33"/>
      <c r="CO57" s="32"/>
      <c r="CP57" s="30"/>
      <c r="CQ57" s="30"/>
      <c r="CR57" s="31"/>
      <c r="CS57" s="33"/>
      <c r="CT57" s="32"/>
      <c r="CU57" s="30"/>
      <c r="CV57" s="30"/>
      <c r="CW57" s="31"/>
      <c r="CX57" s="33"/>
      <c r="CY57" s="32"/>
      <c r="CZ57" s="30"/>
      <c r="DA57" s="30"/>
      <c r="DB57" s="31"/>
      <c r="DC57" s="33"/>
      <c r="DD57" s="32"/>
      <c r="DE57" s="30"/>
      <c r="DF57" s="30"/>
      <c r="DG57" s="31"/>
      <c r="DH57" s="33"/>
      <c r="DI57" s="32"/>
      <c r="DJ57" s="30"/>
      <c r="DK57" s="30"/>
      <c r="DL57" s="31"/>
      <c r="DM57" s="33"/>
      <c r="DN57" s="32"/>
      <c r="DO57" s="30"/>
      <c r="DP57" s="30"/>
      <c r="DQ57" s="31"/>
      <c r="DR57" s="33"/>
      <c r="DS57" s="32"/>
      <c r="DT57" s="26">
        <f t="shared" si="1"/>
        <v>0</v>
      </c>
      <c r="DU57" s="254">
        <f t="shared" si="0"/>
        <v>0</v>
      </c>
    </row>
    <row r="58" spans="1:125">
      <c r="A58" s="204" t="str">
        <f>IF('04 Brukerregistrering'!C58="","",'04 Brukerregistrering'!C58)</f>
        <v/>
      </c>
      <c r="B58" s="205" t="str">
        <f>IF('04 Brukerregistrering'!G58="","",'04 Brukerregistrering'!G58)</f>
        <v/>
      </c>
      <c r="C58" s="206" t="str">
        <f>IF('04 Brukerregistrering'!I58="","",'04 Brukerregistrering'!I58)</f>
        <v/>
      </c>
      <c r="D58" s="207" t="str">
        <f>IF('05 Målinger'!M68="","",('05 Målinger'!M68-'05 Målinger'!$G$19)*'02 Kostnader lønn, utstyr osv. '!$S$26*(-1))</f>
        <v/>
      </c>
      <c r="E58" s="207" t="str">
        <f>IF(AND('05 Målinger'!N68="",'05 Målinger'!Q68=""),"",('05 Målinger'!N68+'05 Målinger'!Q68-'05 Målinger'!H68)*'02 Kostnader lønn, utstyr osv. '!$S$21/60*(-1)*'05 Målinger'!$E$14)</f>
        <v/>
      </c>
      <c r="F58" s="208" t="str">
        <f>IF('05 Målinger'!M68="","",('kjøring-støtteark'!E61-'kjøring-støtteark'!D61)*'02 Kostnader lønn, utstyr osv. '!$S$21/60*(-1)*'05 Målinger'!$E$14)</f>
        <v/>
      </c>
      <c r="G58" s="209" t="str">
        <f>IF('05 Målinger'!P68="","",('05 Målinger'!P68-'05 Målinger'!J68)*'02 Kostnader lønn, utstyr osv. '!$S$37*'05 Målinger'!$E$14*(-1))</f>
        <v/>
      </c>
      <c r="H58" s="210" t="str">
        <f>IF('05 Målinger'!O68="","",('05 Målinger'!O68-'05 Målinger'!I68)*'02 Kostnader lønn, utstyr osv. '!$S$32*(-1)*'05 Målinger'!$E$14)</f>
        <v/>
      </c>
      <c r="I58" s="207" t="str">
        <f>IF('05 Målinger'!X68="","",('05 Målinger'!X68-'05 Målinger'!$G$19)*'02 Kostnader lønn, utstyr osv. '!$S$26*(-1))</f>
        <v/>
      </c>
      <c r="J58" s="207" t="str">
        <f>IF(AND('05 Målinger'!X68="",'05 Målinger'!AB68=""),"",('05 Målinger'!X68+'05 Målinger'!AB68-'05 Målinger'!H68)*'02 Kostnader lønn, utstyr osv. '!$S$21/60*(-1)*'05 Målinger'!$E$14)</f>
        <v/>
      </c>
      <c r="K58" s="208" t="str">
        <f>IF('05 Målinger'!X68="","",('kjøring-støtteark'!F61-'kjøring-støtteark'!D61)*'02 Kostnader lønn, utstyr osv. '!$S$21/60*(-1)*'05 Målinger'!$E$14)</f>
        <v/>
      </c>
      <c r="L58" s="209" t="str">
        <f>IF('05 Målinger'!AA68="","",('05 Målinger'!AA68-'05 Målinger'!J68)*'02 Kostnader lønn, utstyr osv. '!$S$37*'05 Målinger'!$E$14*(-1))</f>
        <v/>
      </c>
      <c r="M58" s="210" t="str">
        <f>IF('05 Målinger'!Z68="","",('05 Målinger'!Z68-'05 Målinger'!I68)*'02 Kostnader lønn, utstyr osv. '!$S$32*(-1)*'05 Målinger'!$E$14)</f>
        <v/>
      </c>
      <c r="N58" s="207" t="str">
        <f>IF('05 Målinger'!AI68="","",('05 Målinger'!AI68-'05 Målinger'!$G$19)*'02 Kostnader lønn, utstyr osv. '!$S$26*(-1))</f>
        <v/>
      </c>
      <c r="O58" s="207" t="str">
        <f>IF(AND('05 Målinger'!AI68="",'05 Målinger'!AM68=""),"",('05 Målinger'!AI68+'05 Målinger'!AM68-'05 Målinger'!H68)*'02 Kostnader lønn, utstyr osv. '!$S$21/60*(-1)*'05 Målinger'!$E$14)</f>
        <v/>
      </c>
      <c r="P58" s="208" t="str">
        <f>IF('05 Målinger'!AI68="","",('kjøring-støtteark'!F61-'kjøring-støtteark'!G61)*'02 Kostnader lønn, utstyr osv. '!$S$21/60*(-1)*'05 Målinger'!$E$14)</f>
        <v/>
      </c>
      <c r="Q58" s="209" t="str">
        <f>IF('05 Målinger'!AL68="","",('05 Målinger'!AL68-'05 Målinger'!J68)*'02 Kostnader lønn, utstyr osv. '!$S$37*'05 Målinger'!$E$14*(-1))</f>
        <v/>
      </c>
      <c r="R58" s="210" t="str">
        <f>IF('05 Målinger'!AK68="","",('05 Målinger'!AK68-'05 Målinger'!I68)*'02 Kostnader lønn, utstyr osv. '!$S$32*(-1)*'05 Målinger'!$E$14)</f>
        <v/>
      </c>
      <c r="S58" s="207" t="str">
        <f>IF('05 Målinger'!AT68="","",('05 Målinger'!AT68-'05 Målinger'!$G$19)*'02 Kostnader lønn, utstyr osv. '!$S$26*(-1))</f>
        <v/>
      </c>
      <c r="T58" s="207" t="str">
        <f>IF(AND('05 Målinger'!AT68="",'05 Målinger'!AX68=""),"",('05 Målinger'!AT68+'05 Målinger'!AX68-'05 Målinger'!H68)*'02 Kostnader lønn, utstyr osv. '!$S$21/60*(-1)*'05 Målinger'!$E$14)</f>
        <v/>
      </c>
      <c r="U58" s="208" t="str">
        <f>IF('05 Målinger'!AT68="","",('kjøring-støtteark'!F61-'kjøring-støtteark'!H61)*'02 Kostnader lønn, utstyr osv. '!$S$21/60*(-1)*'05 Målinger'!$E$14)</f>
        <v/>
      </c>
      <c r="V58" s="209" t="str">
        <f>IF('05 Målinger'!AW68="","",('05 Målinger'!AW68-'05 Målinger'!J68)*'02 Kostnader lønn, utstyr osv. '!$S$37*'05 Målinger'!$E$14*(-1))</f>
        <v/>
      </c>
      <c r="W58" s="210" t="str">
        <f>IF('05 Målinger'!AV68="","",('05 Målinger'!AV68-'05 Målinger'!I68)*'02 Kostnader lønn, utstyr osv. '!$S$32*(-1)*'05 Målinger'!$E$14)</f>
        <v/>
      </c>
      <c r="X58" s="30"/>
      <c r="Y58" s="30"/>
      <c r="Z58" s="31"/>
      <c r="AA58" s="33"/>
      <c r="AB58" s="32"/>
      <c r="AC58" s="30"/>
      <c r="AD58" s="30"/>
      <c r="AE58" s="31"/>
      <c r="AF58" s="33"/>
      <c r="AG58" s="32"/>
      <c r="AH58" s="30"/>
      <c r="AI58" s="30"/>
      <c r="AJ58" s="31"/>
      <c r="AK58" s="33"/>
      <c r="AL58" s="32"/>
      <c r="AM58" s="30"/>
      <c r="AN58" s="30"/>
      <c r="AO58" s="31"/>
      <c r="AP58" s="33"/>
      <c r="AQ58" s="32"/>
      <c r="AR58" s="30"/>
      <c r="AS58" s="30"/>
      <c r="AT58" s="31"/>
      <c r="AU58" s="33"/>
      <c r="AV58" s="32"/>
      <c r="AW58" s="30"/>
      <c r="AX58" s="30"/>
      <c r="AY58" s="31"/>
      <c r="AZ58" s="33"/>
      <c r="BA58" s="32"/>
      <c r="BB58" s="30"/>
      <c r="BC58" s="30"/>
      <c r="BD58" s="31"/>
      <c r="BE58" s="33"/>
      <c r="BF58" s="32"/>
      <c r="BG58" s="30"/>
      <c r="BH58" s="30"/>
      <c r="BI58" s="31"/>
      <c r="BJ58" s="33"/>
      <c r="BK58" s="32"/>
      <c r="BL58" s="30"/>
      <c r="BM58" s="30"/>
      <c r="BN58" s="31"/>
      <c r="BO58" s="33"/>
      <c r="BP58" s="32"/>
      <c r="BQ58" s="30"/>
      <c r="BR58" s="30"/>
      <c r="BS58" s="31"/>
      <c r="BT58" s="33"/>
      <c r="BU58" s="32"/>
      <c r="BV58" s="30"/>
      <c r="BW58" s="30"/>
      <c r="BX58" s="31"/>
      <c r="BY58" s="33"/>
      <c r="BZ58" s="32"/>
      <c r="CA58" s="30"/>
      <c r="CB58" s="30"/>
      <c r="CC58" s="31"/>
      <c r="CD58" s="33"/>
      <c r="CE58" s="32"/>
      <c r="CF58" s="30"/>
      <c r="CG58" s="30"/>
      <c r="CH58" s="31"/>
      <c r="CI58" s="33"/>
      <c r="CJ58" s="32"/>
      <c r="CK58" s="30"/>
      <c r="CL58" s="30"/>
      <c r="CM58" s="31"/>
      <c r="CN58" s="33"/>
      <c r="CO58" s="32"/>
      <c r="CP58" s="30"/>
      <c r="CQ58" s="30"/>
      <c r="CR58" s="31"/>
      <c r="CS58" s="33"/>
      <c r="CT58" s="32"/>
      <c r="CU58" s="30"/>
      <c r="CV58" s="30"/>
      <c r="CW58" s="31"/>
      <c r="CX58" s="33"/>
      <c r="CY58" s="32"/>
      <c r="CZ58" s="30"/>
      <c r="DA58" s="30"/>
      <c r="DB58" s="31"/>
      <c r="DC58" s="33"/>
      <c r="DD58" s="32"/>
      <c r="DE58" s="30"/>
      <c r="DF58" s="30"/>
      <c r="DG58" s="31"/>
      <c r="DH58" s="33"/>
      <c r="DI58" s="32"/>
      <c r="DJ58" s="30"/>
      <c r="DK58" s="30"/>
      <c r="DL58" s="31"/>
      <c r="DM58" s="33"/>
      <c r="DN58" s="32"/>
      <c r="DO58" s="30"/>
      <c r="DP58" s="30"/>
      <c r="DQ58" s="31"/>
      <c r="DR58" s="33"/>
      <c r="DS58" s="32"/>
      <c r="DT58" s="26">
        <f t="shared" si="1"/>
        <v>0</v>
      </c>
      <c r="DU58" s="254">
        <f t="shared" si="0"/>
        <v>0</v>
      </c>
    </row>
    <row r="59" spans="1:125">
      <c r="A59" s="204" t="str">
        <f>IF('04 Brukerregistrering'!C59="","",'04 Brukerregistrering'!C59)</f>
        <v/>
      </c>
      <c r="B59" s="205" t="str">
        <f>IF('04 Brukerregistrering'!G59="","",'04 Brukerregistrering'!G59)</f>
        <v/>
      </c>
      <c r="C59" s="206" t="str">
        <f>IF('04 Brukerregistrering'!I59="","",'04 Brukerregistrering'!I59)</f>
        <v/>
      </c>
      <c r="D59" s="207" t="str">
        <f>IF('05 Målinger'!M69="","",('05 Målinger'!M69-'05 Målinger'!$G$19)*'02 Kostnader lønn, utstyr osv. '!$S$26*(-1))</f>
        <v/>
      </c>
      <c r="E59" s="207" t="str">
        <f>IF(AND('05 Målinger'!N69="",'05 Målinger'!Q69=""),"",('05 Målinger'!N69+'05 Målinger'!Q69-'05 Målinger'!H69)*'02 Kostnader lønn, utstyr osv. '!$S$21/60*(-1)*'05 Målinger'!$E$14)</f>
        <v/>
      </c>
      <c r="F59" s="208" t="str">
        <f>IF('05 Målinger'!M69="","",('kjøring-støtteark'!E62-'kjøring-støtteark'!D62)*'02 Kostnader lønn, utstyr osv. '!$S$21/60*(-1)*'05 Målinger'!$E$14)</f>
        <v/>
      </c>
      <c r="G59" s="209" t="str">
        <f>IF('05 Målinger'!P69="","",('05 Målinger'!P69-'05 Målinger'!J69)*'02 Kostnader lønn, utstyr osv. '!$S$37*'05 Målinger'!$E$14*(-1))</f>
        <v/>
      </c>
      <c r="H59" s="210" t="str">
        <f>IF('05 Målinger'!O69="","",('05 Målinger'!O69-'05 Målinger'!I69)*'02 Kostnader lønn, utstyr osv. '!$S$32*(-1)*'05 Målinger'!$E$14)</f>
        <v/>
      </c>
      <c r="I59" s="207" t="str">
        <f>IF('05 Målinger'!X69="","",('05 Målinger'!X69-'05 Målinger'!$G$19)*'02 Kostnader lønn, utstyr osv. '!$S$26*(-1))</f>
        <v/>
      </c>
      <c r="J59" s="207" t="str">
        <f>IF(AND('05 Målinger'!X69="",'05 Målinger'!AB69=""),"",('05 Målinger'!X69+'05 Målinger'!AB69-'05 Målinger'!H69)*'02 Kostnader lønn, utstyr osv. '!$S$21/60*(-1)*'05 Målinger'!$E$14)</f>
        <v/>
      </c>
      <c r="K59" s="208" t="str">
        <f>IF('05 Målinger'!X69="","",('kjøring-støtteark'!F62-'kjøring-støtteark'!D62)*'02 Kostnader lønn, utstyr osv. '!$S$21/60*(-1)*'05 Målinger'!$E$14)</f>
        <v/>
      </c>
      <c r="L59" s="209" t="str">
        <f>IF('05 Målinger'!AA69="","",('05 Målinger'!AA69-'05 Målinger'!J69)*'02 Kostnader lønn, utstyr osv. '!$S$37*'05 Målinger'!$E$14*(-1))</f>
        <v/>
      </c>
      <c r="M59" s="210" t="str">
        <f>IF('05 Målinger'!Z69="","",('05 Målinger'!Z69-'05 Målinger'!I69)*'02 Kostnader lønn, utstyr osv. '!$S$32*(-1)*'05 Målinger'!$E$14)</f>
        <v/>
      </c>
      <c r="N59" s="207" t="str">
        <f>IF('05 Målinger'!AI69="","",('05 Målinger'!AI69-'05 Målinger'!$G$19)*'02 Kostnader lønn, utstyr osv. '!$S$26*(-1))</f>
        <v/>
      </c>
      <c r="O59" s="207" t="str">
        <f>IF(AND('05 Målinger'!AI69="",'05 Målinger'!AM69=""),"",('05 Målinger'!AI69+'05 Målinger'!AM69-'05 Målinger'!H69)*'02 Kostnader lønn, utstyr osv. '!$S$21/60*(-1)*'05 Målinger'!$E$14)</f>
        <v/>
      </c>
      <c r="P59" s="208" t="str">
        <f>IF('05 Målinger'!AI69="","",('kjøring-støtteark'!F62-'kjøring-støtteark'!G62)*'02 Kostnader lønn, utstyr osv. '!$S$21/60*(-1)*'05 Målinger'!$E$14)</f>
        <v/>
      </c>
      <c r="Q59" s="209" t="str">
        <f>IF('05 Målinger'!AL69="","",('05 Målinger'!AL69-'05 Målinger'!J69)*'02 Kostnader lønn, utstyr osv. '!$S$37*'05 Målinger'!$E$14*(-1))</f>
        <v/>
      </c>
      <c r="R59" s="210" t="str">
        <f>IF('05 Målinger'!AK69="","",('05 Målinger'!AK69-'05 Målinger'!I69)*'02 Kostnader lønn, utstyr osv. '!$S$32*(-1)*'05 Målinger'!$E$14)</f>
        <v/>
      </c>
      <c r="S59" s="207" t="str">
        <f>IF('05 Målinger'!AT69="","",('05 Målinger'!AT69-'05 Målinger'!$G$19)*'02 Kostnader lønn, utstyr osv. '!$S$26*(-1))</f>
        <v/>
      </c>
      <c r="T59" s="207" t="str">
        <f>IF(AND('05 Målinger'!AT69="",'05 Målinger'!AX69=""),"",('05 Målinger'!AT69+'05 Målinger'!AX69-'05 Målinger'!H69)*'02 Kostnader lønn, utstyr osv. '!$S$21/60*(-1)*'05 Målinger'!$E$14)</f>
        <v/>
      </c>
      <c r="U59" s="208" t="str">
        <f>IF('05 Målinger'!AT69="","",('kjøring-støtteark'!F62-'kjøring-støtteark'!H62)*'02 Kostnader lønn, utstyr osv. '!$S$21/60*(-1)*'05 Målinger'!$E$14)</f>
        <v/>
      </c>
      <c r="V59" s="209" t="str">
        <f>IF('05 Målinger'!AW69="","",('05 Målinger'!AW69-'05 Målinger'!J69)*'02 Kostnader lønn, utstyr osv. '!$S$37*'05 Målinger'!$E$14*(-1))</f>
        <v/>
      </c>
      <c r="W59" s="210" t="str">
        <f>IF('05 Målinger'!AV69="","",('05 Målinger'!AV69-'05 Målinger'!I69)*'02 Kostnader lønn, utstyr osv. '!$S$32*(-1)*'05 Målinger'!$E$14)</f>
        <v/>
      </c>
      <c r="X59" s="30"/>
      <c r="Y59" s="30"/>
      <c r="Z59" s="31"/>
      <c r="AA59" s="33"/>
      <c r="AB59" s="32"/>
      <c r="AC59" s="30"/>
      <c r="AD59" s="30"/>
      <c r="AE59" s="31"/>
      <c r="AF59" s="33"/>
      <c r="AG59" s="32"/>
      <c r="AH59" s="30"/>
      <c r="AI59" s="30"/>
      <c r="AJ59" s="31"/>
      <c r="AK59" s="33"/>
      <c r="AL59" s="32"/>
      <c r="AM59" s="30"/>
      <c r="AN59" s="30"/>
      <c r="AO59" s="31"/>
      <c r="AP59" s="33"/>
      <c r="AQ59" s="32"/>
      <c r="AR59" s="30"/>
      <c r="AS59" s="30"/>
      <c r="AT59" s="31"/>
      <c r="AU59" s="33"/>
      <c r="AV59" s="32"/>
      <c r="AW59" s="30"/>
      <c r="AX59" s="30"/>
      <c r="AY59" s="31"/>
      <c r="AZ59" s="33"/>
      <c r="BA59" s="32"/>
      <c r="BB59" s="30"/>
      <c r="BC59" s="30"/>
      <c r="BD59" s="31"/>
      <c r="BE59" s="33"/>
      <c r="BF59" s="32"/>
      <c r="BG59" s="30"/>
      <c r="BH59" s="30"/>
      <c r="BI59" s="31"/>
      <c r="BJ59" s="33"/>
      <c r="BK59" s="32"/>
      <c r="BL59" s="30"/>
      <c r="BM59" s="30"/>
      <c r="BN59" s="31"/>
      <c r="BO59" s="33"/>
      <c r="BP59" s="32"/>
      <c r="BQ59" s="30"/>
      <c r="BR59" s="30"/>
      <c r="BS59" s="31"/>
      <c r="BT59" s="33"/>
      <c r="BU59" s="32"/>
      <c r="BV59" s="30"/>
      <c r="BW59" s="30"/>
      <c r="BX59" s="31"/>
      <c r="BY59" s="33"/>
      <c r="BZ59" s="32"/>
      <c r="CA59" s="30"/>
      <c r="CB59" s="30"/>
      <c r="CC59" s="31"/>
      <c r="CD59" s="33"/>
      <c r="CE59" s="32"/>
      <c r="CF59" s="30"/>
      <c r="CG59" s="30"/>
      <c r="CH59" s="31"/>
      <c r="CI59" s="33"/>
      <c r="CJ59" s="32"/>
      <c r="CK59" s="30"/>
      <c r="CL59" s="30"/>
      <c r="CM59" s="31"/>
      <c r="CN59" s="33"/>
      <c r="CO59" s="32"/>
      <c r="CP59" s="30"/>
      <c r="CQ59" s="30"/>
      <c r="CR59" s="31"/>
      <c r="CS59" s="33"/>
      <c r="CT59" s="32"/>
      <c r="CU59" s="30"/>
      <c r="CV59" s="30"/>
      <c r="CW59" s="31"/>
      <c r="CX59" s="33"/>
      <c r="CY59" s="32"/>
      <c r="CZ59" s="30"/>
      <c r="DA59" s="30"/>
      <c r="DB59" s="31"/>
      <c r="DC59" s="33"/>
      <c r="DD59" s="32"/>
      <c r="DE59" s="30"/>
      <c r="DF59" s="30"/>
      <c r="DG59" s="31"/>
      <c r="DH59" s="33"/>
      <c r="DI59" s="32"/>
      <c r="DJ59" s="30"/>
      <c r="DK59" s="30"/>
      <c r="DL59" s="31"/>
      <c r="DM59" s="33"/>
      <c r="DN59" s="32"/>
      <c r="DO59" s="30"/>
      <c r="DP59" s="30"/>
      <c r="DQ59" s="31"/>
      <c r="DR59" s="33"/>
      <c r="DS59" s="32"/>
      <c r="DT59" s="26">
        <f t="shared" si="1"/>
        <v>0</v>
      </c>
      <c r="DU59" s="254">
        <f t="shared" si="0"/>
        <v>0</v>
      </c>
    </row>
    <row r="60" spans="1:125">
      <c r="A60" s="204" t="str">
        <f>IF('04 Brukerregistrering'!C60="","",'04 Brukerregistrering'!C60)</f>
        <v/>
      </c>
      <c r="B60" s="205" t="str">
        <f>IF('04 Brukerregistrering'!G60="","",'04 Brukerregistrering'!G60)</f>
        <v/>
      </c>
      <c r="C60" s="206" t="str">
        <f>IF('04 Brukerregistrering'!I60="","",'04 Brukerregistrering'!I60)</f>
        <v/>
      </c>
      <c r="D60" s="207" t="str">
        <f>IF('05 Målinger'!M70="","",('05 Målinger'!M70-'05 Målinger'!$G$19)*'02 Kostnader lønn, utstyr osv. '!$S$26*(-1))</f>
        <v/>
      </c>
      <c r="E60" s="207" t="str">
        <f>IF(AND('05 Målinger'!N70="",'05 Målinger'!Q70=""),"",('05 Målinger'!N70+'05 Målinger'!Q70-'05 Målinger'!H70)*'02 Kostnader lønn, utstyr osv. '!$S$21/60*(-1)*'05 Målinger'!$E$14)</f>
        <v/>
      </c>
      <c r="F60" s="208" t="str">
        <f>IF('05 Målinger'!M70="","",('kjøring-støtteark'!E63-'kjøring-støtteark'!D63)*'02 Kostnader lønn, utstyr osv. '!$S$21/60*(-1)*'05 Målinger'!$E$14)</f>
        <v/>
      </c>
      <c r="G60" s="209" t="str">
        <f>IF('05 Målinger'!P70="","",('05 Målinger'!P70-'05 Målinger'!J70)*'02 Kostnader lønn, utstyr osv. '!$S$37*'05 Målinger'!$E$14*(-1))</f>
        <v/>
      </c>
      <c r="H60" s="210" t="str">
        <f>IF('05 Målinger'!O70="","",('05 Målinger'!O70-'05 Målinger'!I70)*'02 Kostnader lønn, utstyr osv. '!$S$32*(-1)*'05 Målinger'!$E$14)</f>
        <v/>
      </c>
      <c r="I60" s="207" t="str">
        <f>IF('05 Målinger'!X70="","",('05 Målinger'!X70-'05 Målinger'!$G$19)*'02 Kostnader lønn, utstyr osv. '!$S$26*(-1))</f>
        <v/>
      </c>
      <c r="J60" s="207" t="str">
        <f>IF(AND('05 Målinger'!X70="",'05 Målinger'!AB70=""),"",('05 Målinger'!X70+'05 Målinger'!AB70-'05 Målinger'!H70)*'02 Kostnader lønn, utstyr osv. '!$S$21/60*(-1)*'05 Målinger'!$E$14)</f>
        <v/>
      </c>
      <c r="K60" s="208" t="str">
        <f>IF('05 Målinger'!X70="","",('kjøring-støtteark'!F63-'kjøring-støtteark'!D63)*'02 Kostnader lønn, utstyr osv. '!$S$21/60*(-1)*'05 Målinger'!$E$14)</f>
        <v/>
      </c>
      <c r="L60" s="209" t="str">
        <f>IF('05 Målinger'!AA70="","",('05 Målinger'!AA70-'05 Målinger'!J70)*'02 Kostnader lønn, utstyr osv. '!$S$37*'05 Målinger'!$E$14*(-1))</f>
        <v/>
      </c>
      <c r="M60" s="210" t="str">
        <f>IF('05 Målinger'!Z70="","",('05 Målinger'!Z70-'05 Målinger'!I70)*'02 Kostnader lønn, utstyr osv. '!$S$32*(-1)*'05 Målinger'!$E$14)</f>
        <v/>
      </c>
      <c r="N60" s="207" t="str">
        <f>IF('05 Målinger'!AI70="","",('05 Målinger'!AI70-'05 Målinger'!$G$19)*'02 Kostnader lønn, utstyr osv. '!$S$26*(-1))</f>
        <v/>
      </c>
      <c r="O60" s="207" t="str">
        <f>IF(AND('05 Målinger'!AI70="",'05 Målinger'!AM70=""),"",('05 Målinger'!AI70+'05 Målinger'!AM70-'05 Målinger'!H70)*'02 Kostnader lønn, utstyr osv. '!$S$21/60*(-1)*'05 Målinger'!$E$14)</f>
        <v/>
      </c>
      <c r="P60" s="208" t="str">
        <f>IF('05 Målinger'!AI70="","",('kjøring-støtteark'!F63-'kjøring-støtteark'!G63)*'02 Kostnader lønn, utstyr osv. '!$S$21/60*(-1)*'05 Målinger'!$E$14)</f>
        <v/>
      </c>
      <c r="Q60" s="209" t="str">
        <f>IF('05 Målinger'!AL70="","",('05 Målinger'!AL70-'05 Målinger'!J70)*'02 Kostnader lønn, utstyr osv. '!$S$37*'05 Målinger'!$E$14*(-1))</f>
        <v/>
      </c>
      <c r="R60" s="210" t="str">
        <f>IF('05 Målinger'!AK70="","",('05 Målinger'!AK70-'05 Målinger'!I70)*'02 Kostnader lønn, utstyr osv. '!$S$32*(-1)*'05 Målinger'!$E$14)</f>
        <v/>
      </c>
      <c r="S60" s="207" t="str">
        <f>IF('05 Målinger'!AT70="","",('05 Målinger'!AT70-'05 Målinger'!$G$19)*'02 Kostnader lønn, utstyr osv. '!$S$26*(-1))</f>
        <v/>
      </c>
      <c r="T60" s="207" t="str">
        <f>IF(AND('05 Målinger'!AT70="",'05 Målinger'!AX70=""),"",('05 Målinger'!AT70+'05 Målinger'!AX70-'05 Målinger'!H70)*'02 Kostnader lønn, utstyr osv. '!$S$21/60*(-1)*'05 Målinger'!$E$14)</f>
        <v/>
      </c>
      <c r="U60" s="208" t="str">
        <f>IF('05 Målinger'!AT70="","",('kjøring-støtteark'!F63-'kjøring-støtteark'!H63)*'02 Kostnader lønn, utstyr osv. '!$S$21/60*(-1)*'05 Målinger'!$E$14)</f>
        <v/>
      </c>
      <c r="V60" s="209" t="str">
        <f>IF('05 Målinger'!AW70="","",('05 Målinger'!AW70-'05 Målinger'!J70)*'02 Kostnader lønn, utstyr osv. '!$S$37*'05 Målinger'!$E$14*(-1))</f>
        <v/>
      </c>
      <c r="W60" s="210" t="str">
        <f>IF('05 Målinger'!AV70="","",('05 Målinger'!AV70-'05 Målinger'!I70)*'02 Kostnader lønn, utstyr osv. '!$S$32*(-1)*'05 Målinger'!$E$14)</f>
        <v/>
      </c>
      <c r="X60" s="30"/>
      <c r="Y60" s="30"/>
      <c r="Z60" s="31"/>
      <c r="AA60" s="33"/>
      <c r="AB60" s="32"/>
      <c r="AC60" s="30"/>
      <c r="AD60" s="30"/>
      <c r="AE60" s="31"/>
      <c r="AF60" s="33"/>
      <c r="AG60" s="32"/>
      <c r="AH60" s="30"/>
      <c r="AI60" s="30"/>
      <c r="AJ60" s="31"/>
      <c r="AK60" s="33"/>
      <c r="AL60" s="32"/>
      <c r="AM60" s="30"/>
      <c r="AN60" s="30"/>
      <c r="AO60" s="31"/>
      <c r="AP60" s="33"/>
      <c r="AQ60" s="32"/>
      <c r="AR60" s="30"/>
      <c r="AS60" s="30"/>
      <c r="AT60" s="31"/>
      <c r="AU60" s="33"/>
      <c r="AV60" s="32"/>
      <c r="AW60" s="30"/>
      <c r="AX60" s="30"/>
      <c r="AY60" s="31"/>
      <c r="AZ60" s="33"/>
      <c r="BA60" s="32"/>
      <c r="BB60" s="30"/>
      <c r="BC60" s="30"/>
      <c r="BD60" s="31"/>
      <c r="BE60" s="33"/>
      <c r="BF60" s="32"/>
      <c r="BG60" s="30"/>
      <c r="BH60" s="30"/>
      <c r="BI60" s="31"/>
      <c r="BJ60" s="33"/>
      <c r="BK60" s="32"/>
      <c r="BL60" s="30"/>
      <c r="BM60" s="30"/>
      <c r="BN60" s="31"/>
      <c r="BO60" s="33"/>
      <c r="BP60" s="32"/>
      <c r="BQ60" s="30"/>
      <c r="BR60" s="30"/>
      <c r="BS60" s="31"/>
      <c r="BT60" s="33"/>
      <c r="BU60" s="32"/>
      <c r="BV60" s="30"/>
      <c r="BW60" s="30"/>
      <c r="BX60" s="31"/>
      <c r="BY60" s="33"/>
      <c r="BZ60" s="32"/>
      <c r="CA60" s="30"/>
      <c r="CB60" s="30"/>
      <c r="CC60" s="31"/>
      <c r="CD60" s="33"/>
      <c r="CE60" s="32"/>
      <c r="CF60" s="30"/>
      <c r="CG60" s="30"/>
      <c r="CH60" s="31"/>
      <c r="CI60" s="33"/>
      <c r="CJ60" s="32"/>
      <c r="CK60" s="30"/>
      <c r="CL60" s="30"/>
      <c r="CM60" s="31"/>
      <c r="CN60" s="33"/>
      <c r="CO60" s="32"/>
      <c r="CP60" s="30"/>
      <c r="CQ60" s="30"/>
      <c r="CR60" s="31"/>
      <c r="CS60" s="33"/>
      <c r="CT60" s="32"/>
      <c r="CU60" s="30"/>
      <c r="CV60" s="30"/>
      <c r="CW60" s="31"/>
      <c r="CX60" s="33"/>
      <c r="CY60" s="32"/>
      <c r="CZ60" s="30"/>
      <c r="DA60" s="30"/>
      <c r="DB60" s="31"/>
      <c r="DC60" s="33"/>
      <c r="DD60" s="32"/>
      <c r="DE60" s="30"/>
      <c r="DF60" s="30"/>
      <c r="DG60" s="31"/>
      <c r="DH60" s="33"/>
      <c r="DI60" s="32"/>
      <c r="DJ60" s="30"/>
      <c r="DK60" s="30"/>
      <c r="DL60" s="31"/>
      <c r="DM60" s="33"/>
      <c r="DN60" s="32"/>
      <c r="DO60" s="30"/>
      <c r="DP60" s="30"/>
      <c r="DQ60" s="31"/>
      <c r="DR60" s="33"/>
      <c r="DS60" s="32"/>
      <c r="DT60" s="26">
        <f t="shared" si="1"/>
        <v>0</v>
      </c>
      <c r="DU60" s="254">
        <f t="shared" si="0"/>
        <v>0</v>
      </c>
    </row>
    <row r="61" spans="1:125">
      <c r="A61" s="204" t="str">
        <f>IF('04 Brukerregistrering'!C61="","",'04 Brukerregistrering'!C61)</f>
        <v/>
      </c>
      <c r="B61" s="205" t="str">
        <f>IF('04 Brukerregistrering'!G61="","",'04 Brukerregistrering'!G61)</f>
        <v/>
      </c>
      <c r="C61" s="206" t="str">
        <f>IF('04 Brukerregistrering'!I61="","",'04 Brukerregistrering'!I61)</f>
        <v/>
      </c>
      <c r="D61" s="207" t="str">
        <f>IF('05 Målinger'!M71="","",('05 Målinger'!M71-'05 Målinger'!$G$19)*'02 Kostnader lønn, utstyr osv. '!$S$26*(-1))</f>
        <v/>
      </c>
      <c r="E61" s="207" t="str">
        <f>IF(AND('05 Målinger'!N71="",'05 Målinger'!Q71=""),"",('05 Målinger'!N71+'05 Målinger'!Q71-'05 Målinger'!H71)*'02 Kostnader lønn, utstyr osv. '!$S$21/60*(-1)*'05 Målinger'!$E$14)</f>
        <v/>
      </c>
      <c r="F61" s="208" t="str">
        <f>IF('05 Målinger'!M71="","",('kjøring-støtteark'!E64-'kjøring-støtteark'!D64)*'02 Kostnader lønn, utstyr osv. '!$S$21/60*(-1)*'05 Målinger'!$E$14)</f>
        <v/>
      </c>
      <c r="G61" s="209" t="str">
        <f>IF('05 Målinger'!P71="","",('05 Målinger'!P71-'05 Målinger'!J71)*'02 Kostnader lønn, utstyr osv. '!$S$37*'05 Målinger'!$E$14*(-1))</f>
        <v/>
      </c>
      <c r="H61" s="210" t="str">
        <f>IF('05 Målinger'!O71="","",('05 Målinger'!O71-'05 Målinger'!I71)*'02 Kostnader lønn, utstyr osv. '!$S$32*(-1)*'05 Målinger'!$E$14)</f>
        <v/>
      </c>
      <c r="I61" s="207" t="str">
        <f>IF('05 Målinger'!X71="","",('05 Målinger'!X71-'05 Målinger'!$G$19)*'02 Kostnader lønn, utstyr osv. '!$S$26*(-1))</f>
        <v/>
      </c>
      <c r="J61" s="207" t="str">
        <f>IF(AND('05 Målinger'!X71="",'05 Målinger'!AB71=""),"",('05 Målinger'!X71+'05 Målinger'!AB71-'05 Målinger'!H71)*'02 Kostnader lønn, utstyr osv. '!$S$21/60*(-1)*'05 Målinger'!$E$14)</f>
        <v/>
      </c>
      <c r="K61" s="208" t="str">
        <f>IF('05 Målinger'!X71="","",('kjøring-støtteark'!F64-'kjøring-støtteark'!D64)*'02 Kostnader lønn, utstyr osv. '!$S$21/60*(-1)*'05 Målinger'!$E$14)</f>
        <v/>
      </c>
      <c r="L61" s="209" t="str">
        <f>IF('05 Målinger'!AA71="","",('05 Målinger'!AA71-'05 Målinger'!J71)*'02 Kostnader lønn, utstyr osv. '!$S$37*'05 Målinger'!$E$14*(-1))</f>
        <v/>
      </c>
      <c r="M61" s="210" t="str">
        <f>IF('05 Målinger'!Z71="","",('05 Målinger'!Z71-'05 Målinger'!I71)*'02 Kostnader lønn, utstyr osv. '!$S$32*(-1)*'05 Målinger'!$E$14)</f>
        <v/>
      </c>
      <c r="N61" s="207" t="str">
        <f>IF('05 Målinger'!AI71="","",('05 Målinger'!AI71-'05 Målinger'!$G$19)*'02 Kostnader lønn, utstyr osv. '!$S$26*(-1))</f>
        <v/>
      </c>
      <c r="O61" s="207" t="str">
        <f>IF(AND('05 Målinger'!AI71="",'05 Målinger'!AM71=""),"",('05 Målinger'!AI71+'05 Målinger'!AM71-'05 Målinger'!H71)*'02 Kostnader lønn, utstyr osv. '!$S$21/60*(-1)*'05 Målinger'!$E$14)</f>
        <v/>
      </c>
      <c r="P61" s="208" t="str">
        <f>IF('05 Målinger'!AI71="","",('kjøring-støtteark'!F64-'kjøring-støtteark'!G64)*'02 Kostnader lønn, utstyr osv. '!$S$21/60*(-1)*'05 Målinger'!$E$14)</f>
        <v/>
      </c>
      <c r="Q61" s="209" t="str">
        <f>IF('05 Målinger'!AL71="","",('05 Målinger'!AL71-'05 Målinger'!J71)*'02 Kostnader lønn, utstyr osv. '!$S$37*'05 Målinger'!$E$14*(-1))</f>
        <v/>
      </c>
      <c r="R61" s="210" t="str">
        <f>IF('05 Målinger'!AK71="","",('05 Målinger'!AK71-'05 Målinger'!I71)*'02 Kostnader lønn, utstyr osv. '!$S$32*(-1)*'05 Målinger'!$E$14)</f>
        <v/>
      </c>
      <c r="S61" s="207" t="str">
        <f>IF('05 Målinger'!AT71="","",('05 Målinger'!AT71-'05 Målinger'!$G$19)*'02 Kostnader lønn, utstyr osv. '!$S$26*(-1))</f>
        <v/>
      </c>
      <c r="T61" s="207" t="str">
        <f>IF(AND('05 Målinger'!AT71="",'05 Målinger'!AX71=""),"",('05 Målinger'!AT71+'05 Målinger'!AX71-'05 Målinger'!H71)*'02 Kostnader lønn, utstyr osv. '!$S$21/60*(-1)*'05 Målinger'!$E$14)</f>
        <v/>
      </c>
      <c r="U61" s="208" t="str">
        <f>IF('05 Målinger'!AT71="","",('kjøring-støtteark'!F64-'kjøring-støtteark'!H64)*'02 Kostnader lønn, utstyr osv. '!$S$21/60*(-1)*'05 Målinger'!$E$14)</f>
        <v/>
      </c>
      <c r="V61" s="209" t="str">
        <f>IF('05 Målinger'!AW71="","",('05 Målinger'!AW71-'05 Målinger'!J71)*'02 Kostnader lønn, utstyr osv. '!$S$37*'05 Målinger'!$E$14*(-1))</f>
        <v/>
      </c>
      <c r="W61" s="210" t="str">
        <f>IF('05 Målinger'!AV71="","",('05 Målinger'!AV71-'05 Målinger'!I71)*'02 Kostnader lønn, utstyr osv. '!$S$32*(-1)*'05 Målinger'!$E$14)</f>
        <v/>
      </c>
      <c r="X61" s="30"/>
      <c r="Y61" s="30"/>
      <c r="Z61" s="31"/>
      <c r="AA61" s="33"/>
      <c r="AB61" s="32"/>
      <c r="AC61" s="30"/>
      <c r="AD61" s="30"/>
      <c r="AE61" s="31"/>
      <c r="AF61" s="33"/>
      <c r="AG61" s="32"/>
      <c r="AH61" s="30"/>
      <c r="AI61" s="30"/>
      <c r="AJ61" s="31"/>
      <c r="AK61" s="33"/>
      <c r="AL61" s="32"/>
      <c r="AM61" s="30"/>
      <c r="AN61" s="30"/>
      <c r="AO61" s="31"/>
      <c r="AP61" s="33"/>
      <c r="AQ61" s="32"/>
      <c r="AR61" s="30"/>
      <c r="AS61" s="30"/>
      <c r="AT61" s="31"/>
      <c r="AU61" s="33"/>
      <c r="AV61" s="32"/>
      <c r="AW61" s="30"/>
      <c r="AX61" s="30"/>
      <c r="AY61" s="31"/>
      <c r="AZ61" s="33"/>
      <c r="BA61" s="32"/>
      <c r="BB61" s="30"/>
      <c r="BC61" s="30"/>
      <c r="BD61" s="31"/>
      <c r="BE61" s="33"/>
      <c r="BF61" s="32"/>
      <c r="BG61" s="30"/>
      <c r="BH61" s="30"/>
      <c r="BI61" s="31"/>
      <c r="BJ61" s="33"/>
      <c r="BK61" s="32"/>
      <c r="BL61" s="30"/>
      <c r="BM61" s="30"/>
      <c r="BN61" s="31"/>
      <c r="BO61" s="33"/>
      <c r="BP61" s="32"/>
      <c r="BQ61" s="30"/>
      <c r="BR61" s="30"/>
      <c r="BS61" s="31"/>
      <c r="BT61" s="33"/>
      <c r="BU61" s="32"/>
      <c r="BV61" s="30"/>
      <c r="BW61" s="30"/>
      <c r="BX61" s="31"/>
      <c r="BY61" s="33"/>
      <c r="BZ61" s="32"/>
      <c r="CA61" s="30"/>
      <c r="CB61" s="30"/>
      <c r="CC61" s="31"/>
      <c r="CD61" s="33"/>
      <c r="CE61" s="32"/>
      <c r="CF61" s="30"/>
      <c r="CG61" s="30"/>
      <c r="CH61" s="31"/>
      <c r="CI61" s="33"/>
      <c r="CJ61" s="32"/>
      <c r="CK61" s="30"/>
      <c r="CL61" s="30"/>
      <c r="CM61" s="31"/>
      <c r="CN61" s="33"/>
      <c r="CO61" s="32"/>
      <c r="CP61" s="30"/>
      <c r="CQ61" s="30"/>
      <c r="CR61" s="31"/>
      <c r="CS61" s="33"/>
      <c r="CT61" s="32"/>
      <c r="CU61" s="30"/>
      <c r="CV61" s="30"/>
      <c r="CW61" s="31"/>
      <c r="CX61" s="33"/>
      <c r="CY61" s="32"/>
      <c r="CZ61" s="30"/>
      <c r="DA61" s="30"/>
      <c r="DB61" s="31"/>
      <c r="DC61" s="33"/>
      <c r="DD61" s="32"/>
      <c r="DE61" s="30"/>
      <c r="DF61" s="30"/>
      <c r="DG61" s="31"/>
      <c r="DH61" s="33"/>
      <c r="DI61" s="32"/>
      <c r="DJ61" s="30"/>
      <c r="DK61" s="30"/>
      <c r="DL61" s="31"/>
      <c r="DM61" s="33"/>
      <c r="DN61" s="32"/>
      <c r="DO61" s="30"/>
      <c r="DP61" s="30"/>
      <c r="DQ61" s="31"/>
      <c r="DR61" s="33"/>
      <c r="DS61" s="32"/>
      <c r="DT61" s="26">
        <f t="shared" si="1"/>
        <v>0</v>
      </c>
      <c r="DU61" s="254">
        <f t="shared" si="0"/>
        <v>0</v>
      </c>
    </row>
    <row r="62" spans="1:125">
      <c r="A62" s="204" t="str">
        <f>IF('04 Brukerregistrering'!C62="","",'04 Brukerregistrering'!C62)</f>
        <v/>
      </c>
      <c r="B62" s="205" t="str">
        <f>IF('04 Brukerregistrering'!G62="","",'04 Brukerregistrering'!G62)</f>
        <v/>
      </c>
      <c r="C62" s="206" t="str">
        <f>IF('04 Brukerregistrering'!I62="","",'04 Brukerregistrering'!I62)</f>
        <v/>
      </c>
      <c r="D62" s="207" t="str">
        <f>IF('05 Målinger'!M72="","",('05 Målinger'!M72-'05 Målinger'!$G$19)*'02 Kostnader lønn, utstyr osv. '!$S$26*(-1))</f>
        <v/>
      </c>
      <c r="E62" s="207" t="str">
        <f>IF(AND('05 Målinger'!N72="",'05 Målinger'!Q72=""),"",('05 Målinger'!N72+'05 Målinger'!Q72-'05 Målinger'!H72)*'02 Kostnader lønn, utstyr osv. '!$S$21/60*(-1)*'05 Målinger'!$E$14)</f>
        <v/>
      </c>
      <c r="F62" s="208" t="str">
        <f>IF('05 Målinger'!M72="","",('kjøring-støtteark'!E65-'kjøring-støtteark'!D65)*'02 Kostnader lønn, utstyr osv. '!$S$21/60*(-1)*'05 Målinger'!$E$14)</f>
        <v/>
      </c>
      <c r="G62" s="209" t="str">
        <f>IF('05 Målinger'!P72="","",('05 Målinger'!P72-'05 Målinger'!J72)*'02 Kostnader lønn, utstyr osv. '!$S$37*'05 Målinger'!$E$14*(-1))</f>
        <v/>
      </c>
      <c r="H62" s="210" t="str">
        <f>IF('05 Målinger'!O72="","",('05 Målinger'!O72-'05 Målinger'!I72)*'02 Kostnader lønn, utstyr osv. '!$S$32*(-1)*'05 Målinger'!$E$14)</f>
        <v/>
      </c>
      <c r="I62" s="207" t="str">
        <f>IF('05 Målinger'!X72="","",('05 Målinger'!X72-'05 Målinger'!$G$19)*'02 Kostnader lønn, utstyr osv. '!$S$26*(-1))</f>
        <v/>
      </c>
      <c r="J62" s="207" t="str">
        <f>IF(AND('05 Målinger'!X72="",'05 Målinger'!AB72=""),"",('05 Målinger'!X72+'05 Målinger'!AB72-'05 Målinger'!H72)*'02 Kostnader lønn, utstyr osv. '!$S$21/60*(-1)*'05 Målinger'!$E$14)</f>
        <v/>
      </c>
      <c r="K62" s="208" t="str">
        <f>IF('05 Målinger'!X72="","",('kjøring-støtteark'!F65-'kjøring-støtteark'!D65)*'02 Kostnader lønn, utstyr osv. '!$S$21/60*(-1)*'05 Målinger'!$E$14)</f>
        <v/>
      </c>
      <c r="L62" s="209" t="str">
        <f>IF('05 Målinger'!AA72="","",('05 Målinger'!AA72-'05 Målinger'!J72)*'02 Kostnader lønn, utstyr osv. '!$S$37*'05 Målinger'!$E$14*(-1))</f>
        <v/>
      </c>
      <c r="M62" s="210" t="str">
        <f>IF('05 Målinger'!Z72="","",('05 Målinger'!Z72-'05 Målinger'!I72)*'02 Kostnader lønn, utstyr osv. '!$S$32*(-1)*'05 Målinger'!$E$14)</f>
        <v/>
      </c>
      <c r="N62" s="207" t="str">
        <f>IF('05 Målinger'!AI72="","",('05 Målinger'!AI72-'05 Målinger'!$G$19)*'02 Kostnader lønn, utstyr osv. '!$S$26*(-1))</f>
        <v/>
      </c>
      <c r="O62" s="207" t="str">
        <f>IF(AND('05 Målinger'!AI72="",'05 Målinger'!AM72=""),"",('05 Målinger'!AI72+'05 Målinger'!AM72-'05 Målinger'!H72)*'02 Kostnader lønn, utstyr osv. '!$S$21/60*(-1)*'05 Målinger'!$E$14)</f>
        <v/>
      </c>
      <c r="P62" s="208" t="str">
        <f>IF('05 Målinger'!AI72="","",('kjøring-støtteark'!F65-'kjøring-støtteark'!G65)*'02 Kostnader lønn, utstyr osv. '!$S$21/60*(-1)*'05 Målinger'!$E$14)</f>
        <v/>
      </c>
      <c r="Q62" s="209" t="str">
        <f>IF('05 Målinger'!AL72="","",('05 Målinger'!AL72-'05 Målinger'!J72)*'02 Kostnader lønn, utstyr osv. '!$S$37*'05 Målinger'!$E$14*(-1))</f>
        <v/>
      </c>
      <c r="R62" s="210" t="str">
        <f>IF('05 Målinger'!AK72="","",('05 Målinger'!AK72-'05 Målinger'!I72)*'02 Kostnader lønn, utstyr osv. '!$S$32*(-1)*'05 Målinger'!$E$14)</f>
        <v/>
      </c>
      <c r="S62" s="207" t="str">
        <f>IF('05 Målinger'!AT72="","",('05 Målinger'!AT72-'05 Målinger'!$G$19)*'02 Kostnader lønn, utstyr osv. '!$S$26*(-1))</f>
        <v/>
      </c>
      <c r="T62" s="207" t="str">
        <f>IF(AND('05 Målinger'!AT72="",'05 Målinger'!AX72=""),"",('05 Målinger'!AT72+'05 Målinger'!AX72-'05 Målinger'!H72)*'02 Kostnader lønn, utstyr osv. '!$S$21/60*(-1)*'05 Målinger'!$E$14)</f>
        <v/>
      </c>
      <c r="U62" s="208" t="str">
        <f>IF('05 Målinger'!AT72="","",('kjøring-støtteark'!F65-'kjøring-støtteark'!H65)*'02 Kostnader lønn, utstyr osv. '!$S$21/60*(-1)*'05 Målinger'!$E$14)</f>
        <v/>
      </c>
      <c r="V62" s="209" t="str">
        <f>IF('05 Målinger'!AW72="","",('05 Målinger'!AW72-'05 Målinger'!J72)*'02 Kostnader lønn, utstyr osv. '!$S$37*'05 Målinger'!$E$14*(-1))</f>
        <v/>
      </c>
      <c r="W62" s="210" t="str">
        <f>IF('05 Målinger'!AV72="","",('05 Målinger'!AV72-'05 Målinger'!I72)*'02 Kostnader lønn, utstyr osv. '!$S$32*(-1)*'05 Målinger'!$E$14)</f>
        <v/>
      </c>
      <c r="X62" s="30"/>
      <c r="Y62" s="30"/>
      <c r="Z62" s="31"/>
      <c r="AA62" s="33"/>
      <c r="AB62" s="32"/>
      <c r="AC62" s="30"/>
      <c r="AD62" s="30"/>
      <c r="AE62" s="31"/>
      <c r="AF62" s="33"/>
      <c r="AG62" s="32"/>
      <c r="AH62" s="30"/>
      <c r="AI62" s="30"/>
      <c r="AJ62" s="31"/>
      <c r="AK62" s="33"/>
      <c r="AL62" s="32"/>
      <c r="AM62" s="30"/>
      <c r="AN62" s="30"/>
      <c r="AO62" s="31"/>
      <c r="AP62" s="33"/>
      <c r="AQ62" s="32"/>
      <c r="AR62" s="30"/>
      <c r="AS62" s="30"/>
      <c r="AT62" s="31"/>
      <c r="AU62" s="33"/>
      <c r="AV62" s="32"/>
      <c r="AW62" s="30"/>
      <c r="AX62" s="30"/>
      <c r="AY62" s="31"/>
      <c r="AZ62" s="33"/>
      <c r="BA62" s="32"/>
      <c r="BB62" s="30"/>
      <c r="BC62" s="30"/>
      <c r="BD62" s="31"/>
      <c r="BE62" s="33"/>
      <c r="BF62" s="32"/>
      <c r="BG62" s="30"/>
      <c r="BH62" s="30"/>
      <c r="BI62" s="31"/>
      <c r="BJ62" s="33"/>
      <c r="BK62" s="32"/>
      <c r="BL62" s="30"/>
      <c r="BM62" s="30"/>
      <c r="BN62" s="31"/>
      <c r="BO62" s="33"/>
      <c r="BP62" s="32"/>
      <c r="BQ62" s="30"/>
      <c r="BR62" s="30"/>
      <c r="BS62" s="31"/>
      <c r="BT62" s="33"/>
      <c r="BU62" s="32"/>
      <c r="BV62" s="30"/>
      <c r="BW62" s="30"/>
      <c r="BX62" s="31"/>
      <c r="BY62" s="33"/>
      <c r="BZ62" s="32"/>
      <c r="CA62" s="30"/>
      <c r="CB62" s="30"/>
      <c r="CC62" s="31"/>
      <c r="CD62" s="33"/>
      <c r="CE62" s="32"/>
      <c r="CF62" s="30"/>
      <c r="CG62" s="30"/>
      <c r="CH62" s="31"/>
      <c r="CI62" s="33"/>
      <c r="CJ62" s="32"/>
      <c r="CK62" s="30"/>
      <c r="CL62" s="30"/>
      <c r="CM62" s="31"/>
      <c r="CN62" s="33"/>
      <c r="CO62" s="32"/>
      <c r="CP62" s="30"/>
      <c r="CQ62" s="30"/>
      <c r="CR62" s="31"/>
      <c r="CS62" s="33"/>
      <c r="CT62" s="32"/>
      <c r="CU62" s="30"/>
      <c r="CV62" s="30"/>
      <c r="CW62" s="31"/>
      <c r="CX62" s="33"/>
      <c r="CY62" s="32"/>
      <c r="CZ62" s="30"/>
      <c r="DA62" s="30"/>
      <c r="DB62" s="31"/>
      <c r="DC62" s="33"/>
      <c r="DD62" s="32"/>
      <c r="DE62" s="30"/>
      <c r="DF62" s="30"/>
      <c r="DG62" s="31"/>
      <c r="DH62" s="33"/>
      <c r="DI62" s="32"/>
      <c r="DJ62" s="30"/>
      <c r="DK62" s="30"/>
      <c r="DL62" s="31"/>
      <c r="DM62" s="33"/>
      <c r="DN62" s="32"/>
      <c r="DO62" s="30"/>
      <c r="DP62" s="30"/>
      <c r="DQ62" s="31"/>
      <c r="DR62" s="33"/>
      <c r="DS62" s="32"/>
      <c r="DT62" s="26">
        <f t="shared" si="1"/>
        <v>0</v>
      </c>
      <c r="DU62" s="254">
        <f t="shared" si="0"/>
        <v>0</v>
      </c>
    </row>
    <row r="63" spans="1:125">
      <c r="A63" s="204" t="str">
        <f>IF('04 Brukerregistrering'!C63="","",'04 Brukerregistrering'!C63)</f>
        <v/>
      </c>
      <c r="B63" s="205" t="str">
        <f>IF('04 Brukerregistrering'!G63="","",'04 Brukerregistrering'!G63)</f>
        <v/>
      </c>
      <c r="C63" s="206" t="str">
        <f>IF('04 Brukerregistrering'!I63="","",'04 Brukerregistrering'!I63)</f>
        <v/>
      </c>
      <c r="D63" s="207" t="str">
        <f>IF('05 Målinger'!M73="","",('05 Målinger'!M73-'05 Målinger'!$G$19)*'02 Kostnader lønn, utstyr osv. '!$S$26*(-1))</f>
        <v/>
      </c>
      <c r="E63" s="207" t="str">
        <f>IF(AND('05 Målinger'!N73="",'05 Målinger'!Q73=""),"",('05 Målinger'!N73+'05 Målinger'!Q73-'05 Målinger'!H73)*'02 Kostnader lønn, utstyr osv. '!$S$21/60*(-1)*'05 Målinger'!$E$14)</f>
        <v/>
      </c>
      <c r="F63" s="208" t="str">
        <f>IF('05 Målinger'!M73="","",('kjøring-støtteark'!E66-'kjøring-støtteark'!D66)*'02 Kostnader lønn, utstyr osv. '!$S$21/60*(-1)*'05 Målinger'!$E$14)</f>
        <v/>
      </c>
      <c r="G63" s="209" t="str">
        <f>IF('05 Målinger'!P73="","",('05 Målinger'!P73-'05 Målinger'!J73)*'02 Kostnader lønn, utstyr osv. '!$S$37*'05 Målinger'!$E$14*(-1))</f>
        <v/>
      </c>
      <c r="H63" s="210" t="str">
        <f>IF('05 Målinger'!O73="","",('05 Målinger'!O73-'05 Målinger'!I73)*'02 Kostnader lønn, utstyr osv. '!$S$32*(-1)*'05 Målinger'!$E$14)</f>
        <v/>
      </c>
      <c r="I63" s="207" t="str">
        <f>IF('05 Målinger'!X73="","",('05 Målinger'!X73-'05 Målinger'!$G$19)*'02 Kostnader lønn, utstyr osv. '!$S$26*(-1))</f>
        <v/>
      </c>
      <c r="J63" s="207" t="str">
        <f>IF(AND('05 Målinger'!X73="",'05 Målinger'!AB73=""),"",('05 Målinger'!X73+'05 Målinger'!AB73-'05 Målinger'!H73)*'02 Kostnader lønn, utstyr osv. '!$S$21/60*(-1)*'05 Målinger'!$E$14)</f>
        <v/>
      </c>
      <c r="K63" s="208" t="str">
        <f>IF('05 Målinger'!X73="","",('kjøring-støtteark'!F66-'kjøring-støtteark'!D66)*'02 Kostnader lønn, utstyr osv. '!$S$21/60*(-1)*'05 Målinger'!$E$14)</f>
        <v/>
      </c>
      <c r="L63" s="209" t="str">
        <f>IF('05 Målinger'!AA73="","",('05 Målinger'!AA73-'05 Målinger'!J73)*'02 Kostnader lønn, utstyr osv. '!$S$37*'05 Målinger'!$E$14*(-1))</f>
        <v/>
      </c>
      <c r="M63" s="210" t="str">
        <f>IF('05 Målinger'!Z73="","",('05 Målinger'!Z73-'05 Målinger'!I73)*'02 Kostnader lønn, utstyr osv. '!$S$32*(-1)*'05 Målinger'!$E$14)</f>
        <v/>
      </c>
      <c r="N63" s="207" t="str">
        <f>IF('05 Målinger'!AI73="","",('05 Målinger'!AI73-'05 Målinger'!$G$19)*'02 Kostnader lønn, utstyr osv. '!$S$26*(-1))</f>
        <v/>
      </c>
      <c r="O63" s="207" t="str">
        <f>IF(AND('05 Målinger'!AI73="",'05 Målinger'!AM73=""),"",('05 Målinger'!AI73+'05 Målinger'!AM73-'05 Målinger'!H73)*'02 Kostnader lønn, utstyr osv. '!$S$21/60*(-1)*'05 Målinger'!$E$14)</f>
        <v/>
      </c>
      <c r="P63" s="208" t="str">
        <f>IF('05 Målinger'!AI73="","",('kjøring-støtteark'!F66-'kjøring-støtteark'!G66)*'02 Kostnader lønn, utstyr osv. '!$S$21/60*(-1)*'05 Målinger'!$E$14)</f>
        <v/>
      </c>
      <c r="Q63" s="209" t="str">
        <f>IF('05 Målinger'!AL73="","",('05 Målinger'!AL73-'05 Målinger'!J73)*'02 Kostnader lønn, utstyr osv. '!$S$37*'05 Målinger'!$E$14*(-1))</f>
        <v/>
      </c>
      <c r="R63" s="210" t="str">
        <f>IF('05 Målinger'!AK73="","",('05 Målinger'!AK73-'05 Målinger'!I73)*'02 Kostnader lønn, utstyr osv. '!$S$32*(-1)*'05 Målinger'!$E$14)</f>
        <v/>
      </c>
      <c r="S63" s="207" t="str">
        <f>IF('05 Målinger'!AT73="","",('05 Målinger'!AT73-'05 Målinger'!$G$19)*'02 Kostnader lønn, utstyr osv. '!$S$26*(-1))</f>
        <v/>
      </c>
      <c r="T63" s="207" t="str">
        <f>IF(AND('05 Målinger'!AT73="",'05 Målinger'!AX73=""),"",('05 Målinger'!AT73+'05 Målinger'!AX73-'05 Målinger'!H73)*'02 Kostnader lønn, utstyr osv. '!$S$21/60*(-1)*'05 Målinger'!$E$14)</f>
        <v/>
      </c>
      <c r="U63" s="208" t="str">
        <f>IF('05 Målinger'!AT73="","",('kjøring-støtteark'!F66-'kjøring-støtteark'!H66)*'02 Kostnader lønn, utstyr osv. '!$S$21/60*(-1)*'05 Målinger'!$E$14)</f>
        <v/>
      </c>
      <c r="V63" s="209" t="str">
        <f>IF('05 Målinger'!AW73="","",('05 Målinger'!AW73-'05 Målinger'!J73)*'02 Kostnader lønn, utstyr osv. '!$S$37*'05 Målinger'!$E$14*(-1))</f>
        <v/>
      </c>
      <c r="W63" s="210" t="str">
        <f>IF('05 Målinger'!AV73="","",('05 Målinger'!AV73-'05 Målinger'!I73)*'02 Kostnader lønn, utstyr osv. '!$S$32*(-1)*'05 Målinger'!$E$14)</f>
        <v/>
      </c>
      <c r="X63" s="30"/>
      <c r="Y63" s="30"/>
      <c r="Z63" s="31"/>
      <c r="AA63" s="33"/>
      <c r="AB63" s="32"/>
      <c r="AC63" s="30"/>
      <c r="AD63" s="30"/>
      <c r="AE63" s="31"/>
      <c r="AF63" s="33"/>
      <c r="AG63" s="32"/>
      <c r="AH63" s="30"/>
      <c r="AI63" s="30"/>
      <c r="AJ63" s="31"/>
      <c r="AK63" s="33"/>
      <c r="AL63" s="32"/>
      <c r="AM63" s="30"/>
      <c r="AN63" s="30"/>
      <c r="AO63" s="31"/>
      <c r="AP63" s="33"/>
      <c r="AQ63" s="32"/>
      <c r="AR63" s="30"/>
      <c r="AS63" s="30"/>
      <c r="AT63" s="31"/>
      <c r="AU63" s="33"/>
      <c r="AV63" s="32"/>
      <c r="AW63" s="30"/>
      <c r="AX63" s="30"/>
      <c r="AY63" s="31"/>
      <c r="AZ63" s="33"/>
      <c r="BA63" s="32"/>
      <c r="BB63" s="30"/>
      <c r="BC63" s="30"/>
      <c r="BD63" s="31"/>
      <c r="BE63" s="33"/>
      <c r="BF63" s="32"/>
      <c r="BG63" s="30"/>
      <c r="BH63" s="30"/>
      <c r="BI63" s="31"/>
      <c r="BJ63" s="33"/>
      <c r="BK63" s="32"/>
      <c r="BL63" s="30"/>
      <c r="BM63" s="30"/>
      <c r="BN63" s="31"/>
      <c r="BO63" s="33"/>
      <c r="BP63" s="32"/>
      <c r="BQ63" s="30"/>
      <c r="BR63" s="30"/>
      <c r="BS63" s="31"/>
      <c r="BT63" s="33"/>
      <c r="BU63" s="32"/>
      <c r="BV63" s="30"/>
      <c r="BW63" s="30"/>
      <c r="BX63" s="31"/>
      <c r="BY63" s="33"/>
      <c r="BZ63" s="32"/>
      <c r="CA63" s="30"/>
      <c r="CB63" s="30"/>
      <c r="CC63" s="31"/>
      <c r="CD63" s="33"/>
      <c r="CE63" s="32"/>
      <c r="CF63" s="30"/>
      <c r="CG63" s="30"/>
      <c r="CH63" s="31"/>
      <c r="CI63" s="33"/>
      <c r="CJ63" s="32"/>
      <c r="CK63" s="30"/>
      <c r="CL63" s="30"/>
      <c r="CM63" s="31"/>
      <c r="CN63" s="33"/>
      <c r="CO63" s="32"/>
      <c r="CP63" s="30"/>
      <c r="CQ63" s="30"/>
      <c r="CR63" s="31"/>
      <c r="CS63" s="33"/>
      <c r="CT63" s="32"/>
      <c r="CU63" s="30"/>
      <c r="CV63" s="30"/>
      <c r="CW63" s="31"/>
      <c r="CX63" s="33"/>
      <c r="CY63" s="32"/>
      <c r="CZ63" s="30"/>
      <c r="DA63" s="30"/>
      <c r="DB63" s="31"/>
      <c r="DC63" s="33"/>
      <c r="DD63" s="32"/>
      <c r="DE63" s="30"/>
      <c r="DF63" s="30"/>
      <c r="DG63" s="31"/>
      <c r="DH63" s="33"/>
      <c r="DI63" s="32"/>
      <c r="DJ63" s="30"/>
      <c r="DK63" s="30"/>
      <c r="DL63" s="31"/>
      <c r="DM63" s="33"/>
      <c r="DN63" s="32"/>
      <c r="DO63" s="30"/>
      <c r="DP63" s="30"/>
      <c r="DQ63" s="31"/>
      <c r="DR63" s="33"/>
      <c r="DS63" s="32"/>
      <c r="DT63" s="26">
        <f t="shared" si="1"/>
        <v>0</v>
      </c>
      <c r="DU63" s="254">
        <f t="shared" si="0"/>
        <v>0</v>
      </c>
    </row>
    <row r="64" spans="1:125">
      <c r="A64" s="204" t="str">
        <f>IF('04 Brukerregistrering'!C64="","",'04 Brukerregistrering'!C64)</f>
        <v/>
      </c>
      <c r="B64" s="205" t="str">
        <f>IF('04 Brukerregistrering'!G64="","",'04 Brukerregistrering'!G64)</f>
        <v/>
      </c>
      <c r="C64" s="206" t="str">
        <f>IF('04 Brukerregistrering'!I64="","",'04 Brukerregistrering'!I64)</f>
        <v/>
      </c>
      <c r="D64" s="207" t="str">
        <f>IF('05 Målinger'!M74="","",('05 Målinger'!M74-'05 Målinger'!$G$19)*'02 Kostnader lønn, utstyr osv. '!$S$26*(-1))</f>
        <v/>
      </c>
      <c r="E64" s="207" t="str">
        <f>IF(AND('05 Målinger'!N74="",'05 Målinger'!Q74=""),"",('05 Målinger'!N74+'05 Målinger'!Q74-'05 Målinger'!H74)*'02 Kostnader lønn, utstyr osv. '!$S$21/60*(-1)*'05 Målinger'!$E$14)</f>
        <v/>
      </c>
      <c r="F64" s="208" t="str">
        <f>IF('05 Målinger'!M74="","",('kjøring-støtteark'!E67-'kjøring-støtteark'!D67)*'02 Kostnader lønn, utstyr osv. '!$S$21/60*(-1)*'05 Målinger'!$E$14)</f>
        <v/>
      </c>
      <c r="G64" s="209" t="str">
        <f>IF('05 Målinger'!P74="","",('05 Målinger'!P74-'05 Målinger'!J74)*'02 Kostnader lønn, utstyr osv. '!$S$37*'05 Målinger'!$E$14*(-1))</f>
        <v/>
      </c>
      <c r="H64" s="210" t="str">
        <f>IF('05 Målinger'!O74="","",('05 Målinger'!O74-'05 Målinger'!I74)*'02 Kostnader lønn, utstyr osv. '!$S$32*(-1)*'05 Målinger'!$E$14)</f>
        <v/>
      </c>
      <c r="I64" s="207" t="str">
        <f>IF('05 Målinger'!X74="","",('05 Målinger'!X74-'05 Målinger'!$G$19)*'02 Kostnader lønn, utstyr osv. '!$S$26*(-1))</f>
        <v/>
      </c>
      <c r="J64" s="207" t="str">
        <f>IF(AND('05 Målinger'!X74="",'05 Målinger'!AB74=""),"",('05 Målinger'!X74+'05 Målinger'!AB74-'05 Målinger'!H74)*'02 Kostnader lønn, utstyr osv. '!$S$21/60*(-1)*'05 Målinger'!$E$14)</f>
        <v/>
      </c>
      <c r="K64" s="208" t="str">
        <f>IF('05 Målinger'!X74="","",('kjøring-støtteark'!F67-'kjøring-støtteark'!D67)*'02 Kostnader lønn, utstyr osv. '!$S$21/60*(-1)*'05 Målinger'!$E$14)</f>
        <v/>
      </c>
      <c r="L64" s="209" t="str">
        <f>IF('05 Målinger'!AA74="","",('05 Målinger'!AA74-'05 Målinger'!J74)*'02 Kostnader lønn, utstyr osv. '!$S$37*'05 Målinger'!$E$14*(-1))</f>
        <v/>
      </c>
      <c r="M64" s="210" t="str">
        <f>IF('05 Målinger'!Z74="","",('05 Målinger'!Z74-'05 Målinger'!I74)*'02 Kostnader lønn, utstyr osv. '!$S$32*(-1)*'05 Målinger'!$E$14)</f>
        <v/>
      </c>
      <c r="N64" s="207" t="str">
        <f>IF('05 Målinger'!AI74="","",('05 Målinger'!AI74-'05 Målinger'!$G$19)*'02 Kostnader lønn, utstyr osv. '!$S$26*(-1))</f>
        <v/>
      </c>
      <c r="O64" s="207" t="str">
        <f>IF(AND('05 Målinger'!AI74="",'05 Målinger'!AM74=""),"",('05 Målinger'!AI74+'05 Målinger'!AM74-'05 Målinger'!H74)*'02 Kostnader lønn, utstyr osv. '!$S$21/60*(-1)*'05 Målinger'!$E$14)</f>
        <v/>
      </c>
      <c r="P64" s="208" t="str">
        <f>IF('05 Målinger'!AI74="","",('kjøring-støtteark'!F67-'kjøring-støtteark'!G67)*'02 Kostnader lønn, utstyr osv. '!$S$21/60*(-1)*'05 Målinger'!$E$14)</f>
        <v/>
      </c>
      <c r="Q64" s="209" t="str">
        <f>IF('05 Målinger'!AL74="","",('05 Målinger'!AL74-'05 Målinger'!J74)*'02 Kostnader lønn, utstyr osv. '!$S$37*'05 Målinger'!$E$14*(-1))</f>
        <v/>
      </c>
      <c r="R64" s="210" t="str">
        <f>IF('05 Målinger'!AK74="","",('05 Målinger'!AK74-'05 Målinger'!I74)*'02 Kostnader lønn, utstyr osv. '!$S$32*(-1)*'05 Målinger'!$E$14)</f>
        <v/>
      </c>
      <c r="S64" s="207" t="str">
        <f>IF('05 Målinger'!AT74="","",('05 Målinger'!AT74-'05 Målinger'!$G$19)*'02 Kostnader lønn, utstyr osv. '!$S$26*(-1))</f>
        <v/>
      </c>
      <c r="T64" s="207" t="str">
        <f>IF(AND('05 Målinger'!AT74="",'05 Målinger'!AX74=""),"",('05 Målinger'!AT74+'05 Målinger'!AX74-'05 Målinger'!H74)*'02 Kostnader lønn, utstyr osv. '!$S$21/60*(-1)*'05 Målinger'!$E$14)</f>
        <v/>
      </c>
      <c r="U64" s="208" t="str">
        <f>IF('05 Målinger'!AT74="","",('kjøring-støtteark'!F67-'kjøring-støtteark'!H67)*'02 Kostnader lønn, utstyr osv. '!$S$21/60*(-1)*'05 Målinger'!$E$14)</f>
        <v/>
      </c>
      <c r="V64" s="209" t="str">
        <f>IF('05 Målinger'!AW74="","",('05 Målinger'!AW74-'05 Målinger'!J74)*'02 Kostnader lønn, utstyr osv. '!$S$37*'05 Målinger'!$E$14*(-1))</f>
        <v/>
      </c>
      <c r="W64" s="210" t="str">
        <f>IF('05 Målinger'!AV74="","",('05 Målinger'!AV74-'05 Målinger'!I74)*'02 Kostnader lønn, utstyr osv. '!$S$32*(-1)*'05 Målinger'!$E$14)</f>
        <v/>
      </c>
      <c r="X64" s="30"/>
      <c r="Y64" s="30"/>
      <c r="Z64" s="31"/>
      <c r="AA64" s="33"/>
      <c r="AB64" s="32"/>
      <c r="AC64" s="30"/>
      <c r="AD64" s="30"/>
      <c r="AE64" s="31"/>
      <c r="AF64" s="33"/>
      <c r="AG64" s="32"/>
      <c r="AH64" s="30"/>
      <c r="AI64" s="30"/>
      <c r="AJ64" s="31"/>
      <c r="AK64" s="33"/>
      <c r="AL64" s="32"/>
      <c r="AM64" s="30"/>
      <c r="AN64" s="30"/>
      <c r="AO64" s="31"/>
      <c r="AP64" s="33"/>
      <c r="AQ64" s="32"/>
      <c r="AR64" s="30"/>
      <c r="AS64" s="30"/>
      <c r="AT64" s="31"/>
      <c r="AU64" s="33"/>
      <c r="AV64" s="32"/>
      <c r="AW64" s="30"/>
      <c r="AX64" s="30"/>
      <c r="AY64" s="31"/>
      <c r="AZ64" s="33"/>
      <c r="BA64" s="32"/>
      <c r="BB64" s="30"/>
      <c r="BC64" s="30"/>
      <c r="BD64" s="31"/>
      <c r="BE64" s="33"/>
      <c r="BF64" s="32"/>
      <c r="BG64" s="30"/>
      <c r="BH64" s="30"/>
      <c r="BI64" s="31"/>
      <c r="BJ64" s="33"/>
      <c r="BK64" s="32"/>
      <c r="BL64" s="30"/>
      <c r="BM64" s="30"/>
      <c r="BN64" s="31"/>
      <c r="BO64" s="33"/>
      <c r="BP64" s="32"/>
      <c r="BQ64" s="30"/>
      <c r="BR64" s="30"/>
      <c r="BS64" s="31"/>
      <c r="BT64" s="33"/>
      <c r="BU64" s="32"/>
      <c r="BV64" s="30"/>
      <c r="BW64" s="30"/>
      <c r="BX64" s="31"/>
      <c r="BY64" s="33"/>
      <c r="BZ64" s="32"/>
      <c r="CA64" s="30"/>
      <c r="CB64" s="30"/>
      <c r="CC64" s="31"/>
      <c r="CD64" s="33"/>
      <c r="CE64" s="32"/>
      <c r="CF64" s="30"/>
      <c r="CG64" s="30"/>
      <c r="CH64" s="31"/>
      <c r="CI64" s="33"/>
      <c r="CJ64" s="32"/>
      <c r="CK64" s="30"/>
      <c r="CL64" s="30"/>
      <c r="CM64" s="31"/>
      <c r="CN64" s="33"/>
      <c r="CO64" s="32"/>
      <c r="CP64" s="30"/>
      <c r="CQ64" s="30"/>
      <c r="CR64" s="31"/>
      <c r="CS64" s="33"/>
      <c r="CT64" s="32"/>
      <c r="CU64" s="30"/>
      <c r="CV64" s="30"/>
      <c r="CW64" s="31"/>
      <c r="CX64" s="33"/>
      <c r="CY64" s="32"/>
      <c r="CZ64" s="30"/>
      <c r="DA64" s="30"/>
      <c r="DB64" s="31"/>
      <c r="DC64" s="33"/>
      <c r="DD64" s="32"/>
      <c r="DE64" s="30"/>
      <c r="DF64" s="30"/>
      <c r="DG64" s="31"/>
      <c r="DH64" s="33"/>
      <c r="DI64" s="32"/>
      <c r="DJ64" s="30"/>
      <c r="DK64" s="30"/>
      <c r="DL64" s="31"/>
      <c r="DM64" s="33"/>
      <c r="DN64" s="32"/>
      <c r="DO64" s="30"/>
      <c r="DP64" s="30"/>
      <c r="DQ64" s="31"/>
      <c r="DR64" s="33"/>
      <c r="DS64" s="32"/>
      <c r="DT64" s="26">
        <f t="shared" si="1"/>
        <v>0</v>
      </c>
      <c r="DU64" s="254">
        <f t="shared" si="0"/>
        <v>0</v>
      </c>
    </row>
    <row r="65" spans="1:125">
      <c r="A65" s="204" t="str">
        <f>IF('04 Brukerregistrering'!C65="","",'04 Brukerregistrering'!C65)</f>
        <v/>
      </c>
      <c r="B65" s="205" t="str">
        <f>IF('04 Brukerregistrering'!G65="","",'04 Brukerregistrering'!G65)</f>
        <v/>
      </c>
      <c r="C65" s="206" t="str">
        <f>IF('04 Brukerregistrering'!I65="","",'04 Brukerregistrering'!I65)</f>
        <v/>
      </c>
      <c r="D65" s="207" t="str">
        <f>IF('05 Målinger'!M75="","",('05 Målinger'!M75-'05 Målinger'!$G$19)*'02 Kostnader lønn, utstyr osv. '!$S$26*(-1))</f>
        <v/>
      </c>
      <c r="E65" s="207" t="str">
        <f>IF(AND('05 Målinger'!N75="",'05 Målinger'!Q75=""),"",('05 Målinger'!N75+'05 Målinger'!Q75-'05 Målinger'!H75)*'02 Kostnader lønn, utstyr osv. '!$S$21/60*(-1)*'05 Målinger'!$E$14)</f>
        <v/>
      </c>
      <c r="F65" s="208" t="str">
        <f>IF('05 Målinger'!M75="","",('kjøring-støtteark'!E68-'kjøring-støtteark'!D68)*'02 Kostnader lønn, utstyr osv. '!$S$21/60*(-1)*'05 Målinger'!$E$14)</f>
        <v/>
      </c>
      <c r="G65" s="209" t="str">
        <f>IF('05 Målinger'!P75="","",('05 Målinger'!P75-'05 Målinger'!J75)*'02 Kostnader lønn, utstyr osv. '!$S$37*'05 Målinger'!$E$14*(-1))</f>
        <v/>
      </c>
      <c r="H65" s="210" t="str">
        <f>IF('05 Målinger'!O75="","",('05 Målinger'!O75-'05 Målinger'!I75)*'02 Kostnader lønn, utstyr osv. '!$S$32*(-1)*'05 Målinger'!$E$14)</f>
        <v/>
      </c>
      <c r="I65" s="207" t="str">
        <f>IF('05 Målinger'!X75="","",('05 Målinger'!X75-'05 Målinger'!$G$19)*'02 Kostnader lønn, utstyr osv. '!$S$26*(-1))</f>
        <v/>
      </c>
      <c r="J65" s="207" t="str">
        <f>IF(AND('05 Målinger'!X75="",'05 Målinger'!AB75=""),"",('05 Målinger'!X75+'05 Målinger'!AB75-'05 Målinger'!H75)*'02 Kostnader lønn, utstyr osv. '!$S$21/60*(-1)*'05 Målinger'!$E$14)</f>
        <v/>
      </c>
      <c r="K65" s="208" t="str">
        <f>IF('05 Målinger'!X75="","",('kjøring-støtteark'!F68-'kjøring-støtteark'!D68)*'02 Kostnader lønn, utstyr osv. '!$S$21/60*(-1)*'05 Målinger'!$E$14)</f>
        <v/>
      </c>
      <c r="L65" s="209" t="str">
        <f>IF('05 Målinger'!AA75="","",('05 Målinger'!AA75-'05 Målinger'!J75)*'02 Kostnader lønn, utstyr osv. '!$S$37*'05 Målinger'!$E$14*(-1))</f>
        <v/>
      </c>
      <c r="M65" s="210" t="str">
        <f>IF('05 Målinger'!Z75="","",('05 Målinger'!Z75-'05 Målinger'!I75)*'02 Kostnader lønn, utstyr osv. '!$S$32*(-1)*'05 Målinger'!$E$14)</f>
        <v/>
      </c>
      <c r="N65" s="207" t="str">
        <f>IF('05 Målinger'!AI75="","",('05 Målinger'!AI75-'05 Målinger'!$G$19)*'02 Kostnader lønn, utstyr osv. '!$S$26*(-1))</f>
        <v/>
      </c>
      <c r="O65" s="207" t="str">
        <f>IF(AND('05 Målinger'!AI75="",'05 Målinger'!AM75=""),"",('05 Målinger'!AI75+'05 Målinger'!AM75-'05 Målinger'!H75)*'02 Kostnader lønn, utstyr osv. '!$S$21/60*(-1)*'05 Målinger'!$E$14)</f>
        <v/>
      </c>
      <c r="P65" s="208" t="str">
        <f>IF('05 Målinger'!AI75="","",('kjøring-støtteark'!F68-'kjøring-støtteark'!G68)*'02 Kostnader lønn, utstyr osv. '!$S$21/60*(-1)*'05 Målinger'!$E$14)</f>
        <v/>
      </c>
      <c r="Q65" s="209" t="str">
        <f>IF('05 Målinger'!AL75="","",('05 Målinger'!AL75-'05 Målinger'!J75)*'02 Kostnader lønn, utstyr osv. '!$S$37*'05 Målinger'!$E$14*(-1))</f>
        <v/>
      </c>
      <c r="R65" s="210" t="str">
        <f>IF('05 Målinger'!AK75="","",('05 Målinger'!AK75-'05 Målinger'!I75)*'02 Kostnader lønn, utstyr osv. '!$S$32*(-1)*'05 Målinger'!$E$14)</f>
        <v/>
      </c>
      <c r="S65" s="207" t="str">
        <f>IF('05 Målinger'!AT75="","",('05 Målinger'!AT75-'05 Målinger'!$G$19)*'02 Kostnader lønn, utstyr osv. '!$S$26*(-1))</f>
        <v/>
      </c>
      <c r="T65" s="207" t="str">
        <f>IF(AND('05 Målinger'!AT75="",'05 Målinger'!AX75=""),"",('05 Målinger'!AT75+'05 Målinger'!AX75-'05 Målinger'!H75)*'02 Kostnader lønn, utstyr osv. '!$S$21/60*(-1)*'05 Målinger'!$E$14)</f>
        <v/>
      </c>
      <c r="U65" s="208" t="str">
        <f>IF('05 Målinger'!AT75="","",('kjøring-støtteark'!F68-'kjøring-støtteark'!H68)*'02 Kostnader lønn, utstyr osv. '!$S$21/60*(-1)*'05 Målinger'!$E$14)</f>
        <v/>
      </c>
      <c r="V65" s="209" t="str">
        <f>IF('05 Målinger'!AW75="","",('05 Målinger'!AW75-'05 Målinger'!J75)*'02 Kostnader lønn, utstyr osv. '!$S$37*'05 Målinger'!$E$14*(-1))</f>
        <v/>
      </c>
      <c r="W65" s="210" t="str">
        <f>IF('05 Målinger'!AV75="","",('05 Målinger'!AV75-'05 Målinger'!I75)*'02 Kostnader lønn, utstyr osv. '!$S$32*(-1)*'05 Målinger'!$E$14)</f>
        <v/>
      </c>
      <c r="X65" s="30"/>
      <c r="Y65" s="30"/>
      <c r="Z65" s="31"/>
      <c r="AA65" s="33"/>
      <c r="AB65" s="32"/>
      <c r="AC65" s="30"/>
      <c r="AD65" s="30"/>
      <c r="AE65" s="31"/>
      <c r="AF65" s="33"/>
      <c r="AG65" s="32"/>
      <c r="AH65" s="30"/>
      <c r="AI65" s="30"/>
      <c r="AJ65" s="31"/>
      <c r="AK65" s="33"/>
      <c r="AL65" s="32"/>
      <c r="AM65" s="30"/>
      <c r="AN65" s="30"/>
      <c r="AO65" s="31"/>
      <c r="AP65" s="33"/>
      <c r="AQ65" s="32"/>
      <c r="AR65" s="30"/>
      <c r="AS65" s="30"/>
      <c r="AT65" s="31"/>
      <c r="AU65" s="33"/>
      <c r="AV65" s="32"/>
      <c r="AW65" s="30"/>
      <c r="AX65" s="30"/>
      <c r="AY65" s="31"/>
      <c r="AZ65" s="33"/>
      <c r="BA65" s="32"/>
      <c r="BB65" s="30"/>
      <c r="BC65" s="30"/>
      <c r="BD65" s="31"/>
      <c r="BE65" s="33"/>
      <c r="BF65" s="32"/>
      <c r="BG65" s="30"/>
      <c r="BH65" s="30"/>
      <c r="BI65" s="31"/>
      <c r="BJ65" s="33"/>
      <c r="BK65" s="32"/>
      <c r="BL65" s="30"/>
      <c r="BM65" s="30"/>
      <c r="BN65" s="31"/>
      <c r="BO65" s="33"/>
      <c r="BP65" s="32"/>
      <c r="BQ65" s="30"/>
      <c r="BR65" s="30"/>
      <c r="BS65" s="31"/>
      <c r="BT65" s="33"/>
      <c r="BU65" s="32"/>
      <c r="BV65" s="30"/>
      <c r="BW65" s="30"/>
      <c r="BX65" s="31"/>
      <c r="BY65" s="33"/>
      <c r="BZ65" s="32"/>
      <c r="CA65" s="30"/>
      <c r="CB65" s="30"/>
      <c r="CC65" s="31"/>
      <c r="CD65" s="33"/>
      <c r="CE65" s="32"/>
      <c r="CF65" s="30"/>
      <c r="CG65" s="30"/>
      <c r="CH65" s="31"/>
      <c r="CI65" s="33"/>
      <c r="CJ65" s="32"/>
      <c r="CK65" s="30"/>
      <c r="CL65" s="30"/>
      <c r="CM65" s="31"/>
      <c r="CN65" s="33"/>
      <c r="CO65" s="32"/>
      <c r="CP65" s="30"/>
      <c r="CQ65" s="30"/>
      <c r="CR65" s="31"/>
      <c r="CS65" s="33"/>
      <c r="CT65" s="32"/>
      <c r="CU65" s="30"/>
      <c r="CV65" s="30"/>
      <c r="CW65" s="31"/>
      <c r="CX65" s="33"/>
      <c r="CY65" s="32"/>
      <c r="CZ65" s="30"/>
      <c r="DA65" s="30"/>
      <c r="DB65" s="31"/>
      <c r="DC65" s="33"/>
      <c r="DD65" s="32"/>
      <c r="DE65" s="30"/>
      <c r="DF65" s="30"/>
      <c r="DG65" s="31"/>
      <c r="DH65" s="33"/>
      <c r="DI65" s="32"/>
      <c r="DJ65" s="30"/>
      <c r="DK65" s="30"/>
      <c r="DL65" s="31"/>
      <c r="DM65" s="33"/>
      <c r="DN65" s="32"/>
      <c r="DO65" s="30"/>
      <c r="DP65" s="30"/>
      <c r="DQ65" s="31"/>
      <c r="DR65" s="33"/>
      <c r="DS65" s="32"/>
      <c r="DT65" s="26">
        <f t="shared" si="1"/>
        <v>0</v>
      </c>
      <c r="DU65" s="254">
        <f t="shared" si="0"/>
        <v>0</v>
      </c>
    </row>
    <row r="66" spans="1:125">
      <c r="A66" s="204" t="str">
        <f>IF('04 Brukerregistrering'!C66="","",'04 Brukerregistrering'!C66)</f>
        <v/>
      </c>
      <c r="B66" s="205" t="str">
        <f>IF('04 Brukerregistrering'!G66="","",'04 Brukerregistrering'!G66)</f>
        <v/>
      </c>
      <c r="C66" s="206" t="str">
        <f>IF('04 Brukerregistrering'!I66="","",'04 Brukerregistrering'!I66)</f>
        <v/>
      </c>
      <c r="D66" s="207" t="str">
        <f>IF('05 Målinger'!M76="","",('05 Målinger'!M76-'05 Målinger'!$G$19)*'02 Kostnader lønn, utstyr osv. '!$S$26*(-1))</f>
        <v/>
      </c>
      <c r="E66" s="207" t="str">
        <f>IF(AND('05 Målinger'!N76="",'05 Målinger'!Q76=""),"",('05 Målinger'!N76+'05 Målinger'!Q76-'05 Målinger'!H76)*'02 Kostnader lønn, utstyr osv. '!$S$21/60*(-1)*'05 Målinger'!$E$14)</f>
        <v/>
      </c>
      <c r="F66" s="208" t="str">
        <f>IF('05 Målinger'!M76="","",('kjøring-støtteark'!E69-'kjøring-støtteark'!D69)*'02 Kostnader lønn, utstyr osv. '!$S$21/60*(-1)*'05 Målinger'!$E$14)</f>
        <v/>
      </c>
      <c r="G66" s="209" t="str">
        <f>IF('05 Målinger'!P76="","",('05 Målinger'!P76-'05 Målinger'!J76)*'02 Kostnader lønn, utstyr osv. '!$S$37*'05 Målinger'!$E$14*(-1))</f>
        <v/>
      </c>
      <c r="H66" s="210" t="str">
        <f>IF('05 Målinger'!O76="","",('05 Målinger'!O76-'05 Målinger'!I76)*'02 Kostnader lønn, utstyr osv. '!$S$32*(-1)*'05 Målinger'!$E$14)</f>
        <v/>
      </c>
      <c r="I66" s="207" t="str">
        <f>IF('05 Målinger'!X76="","",('05 Målinger'!X76-'05 Målinger'!$G$19)*'02 Kostnader lønn, utstyr osv. '!$S$26*(-1))</f>
        <v/>
      </c>
      <c r="J66" s="207" t="str">
        <f>IF(AND('05 Målinger'!X76="",'05 Målinger'!AB76=""),"",('05 Målinger'!X76+'05 Målinger'!AB76-'05 Målinger'!H76)*'02 Kostnader lønn, utstyr osv. '!$S$21/60*(-1)*'05 Målinger'!$E$14)</f>
        <v/>
      </c>
      <c r="K66" s="208" t="str">
        <f>IF('05 Målinger'!X76="","",('kjøring-støtteark'!F69-'kjøring-støtteark'!D69)*'02 Kostnader lønn, utstyr osv. '!$S$21/60*(-1)*'05 Målinger'!$E$14)</f>
        <v/>
      </c>
      <c r="L66" s="209" t="str">
        <f>IF('05 Målinger'!AA76="","",('05 Målinger'!AA76-'05 Målinger'!J76)*'02 Kostnader lønn, utstyr osv. '!$S$37*'05 Målinger'!$E$14*(-1))</f>
        <v/>
      </c>
      <c r="M66" s="210" t="str">
        <f>IF('05 Målinger'!Z76="","",('05 Målinger'!Z76-'05 Målinger'!I76)*'02 Kostnader lønn, utstyr osv. '!$S$32*(-1)*'05 Målinger'!$E$14)</f>
        <v/>
      </c>
      <c r="N66" s="207" t="str">
        <f>IF('05 Målinger'!AI76="","",('05 Målinger'!AI76-'05 Målinger'!$G$19)*'02 Kostnader lønn, utstyr osv. '!$S$26*(-1))</f>
        <v/>
      </c>
      <c r="O66" s="207" t="str">
        <f>IF(AND('05 Målinger'!AI76="",'05 Målinger'!AM76=""),"",('05 Målinger'!AI76+'05 Målinger'!AM76-'05 Målinger'!H76)*'02 Kostnader lønn, utstyr osv. '!$S$21/60*(-1)*'05 Målinger'!$E$14)</f>
        <v/>
      </c>
      <c r="P66" s="208" t="str">
        <f>IF('05 Målinger'!AI76="","",('kjøring-støtteark'!F69-'kjøring-støtteark'!G69)*'02 Kostnader lønn, utstyr osv. '!$S$21/60*(-1)*'05 Målinger'!$E$14)</f>
        <v/>
      </c>
      <c r="Q66" s="209" t="str">
        <f>IF('05 Målinger'!AL76="","",('05 Målinger'!AL76-'05 Målinger'!J76)*'02 Kostnader lønn, utstyr osv. '!$S$37*'05 Målinger'!$E$14*(-1))</f>
        <v/>
      </c>
      <c r="R66" s="210" t="str">
        <f>IF('05 Målinger'!AK76="","",('05 Målinger'!AK76-'05 Målinger'!I76)*'02 Kostnader lønn, utstyr osv. '!$S$32*(-1)*'05 Målinger'!$E$14)</f>
        <v/>
      </c>
      <c r="S66" s="207" t="str">
        <f>IF('05 Målinger'!AT76="","",('05 Målinger'!AT76-'05 Målinger'!$G$19)*'02 Kostnader lønn, utstyr osv. '!$S$26*(-1))</f>
        <v/>
      </c>
      <c r="T66" s="207" t="str">
        <f>IF(AND('05 Målinger'!AT76="",'05 Målinger'!AX76=""),"",('05 Målinger'!AT76+'05 Målinger'!AX76-'05 Målinger'!H76)*'02 Kostnader lønn, utstyr osv. '!$S$21/60*(-1)*'05 Målinger'!$E$14)</f>
        <v/>
      </c>
      <c r="U66" s="208" t="str">
        <f>IF('05 Målinger'!AT76="","",('kjøring-støtteark'!F69-'kjøring-støtteark'!H69)*'02 Kostnader lønn, utstyr osv. '!$S$21/60*(-1)*'05 Målinger'!$E$14)</f>
        <v/>
      </c>
      <c r="V66" s="209" t="str">
        <f>IF('05 Målinger'!AW76="","",('05 Målinger'!AW76-'05 Målinger'!J76)*'02 Kostnader lønn, utstyr osv. '!$S$37*'05 Målinger'!$E$14*(-1))</f>
        <v/>
      </c>
      <c r="W66" s="210" t="str">
        <f>IF('05 Målinger'!AV76="","",('05 Målinger'!AV76-'05 Målinger'!I76)*'02 Kostnader lønn, utstyr osv. '!$S$32*(-1)*'05 Målinger'!$E$14)</f>
        <v/>
      </c>
      <c r="X66" s="30"/>
      <c r="Y66" s="30"/>
      <c r="Z66" s="31"/>
      <c r="AA66" s="33"/>
      <c r="AB66" s="32"/>
      <c r="AC66" s="30"/>
      <c r="AD66" s="30"/>
      <c r="AE66" s="31"/>
      <c r="AF66" s="33"/>
      <c r="AG66" s="32"/>
      <c r="AH66" s="30"/>
      <c r="AI66" s="30"/>
      <c r="AJ66" s="31"/>
      <c r="AK66" s="33"/>
      <c r="AL66" s="32"/>
      <c r="AM66" s="30"/>
      <c r="AN66" s="30"/>
      <c r="AO66" s="31"/>
      <c r="AP66" s="33"/>
      <c r="AQ66" s="32"/>
      <c r="AR66" s="30"/>
      <c r="AS66" s="30"/>
      <c r="AT66" s="31"/>
      <c r="AU66" s="33"/>
      <c r="AV66" s="32"/>
      <c r="AW66" s="30"/>
      <c r="AX66" s="30"/>
      <c r="AY66" s="31"/>
      <c r="AZ66" s="33"/>
      <c r="BA66" s="32"/>
      <c r="BB66" s="30"/>
      <c r="BC66" s="30"/>
      <c r="BD66" s="31"/>
      <c r="BE66" s="33"/>
      <c r="BF66" s="32"/>
      <c r="BG66" s="30"/>
      <c r="BH66" s="30"/>
      <c r="BI66" s="31"/>
      <c r="BJ66" s="33"/>
      <c r="BK66" s="32"/>
      <c r="BL66" s="30"/>
      <c r="BM66" s="30"/>
      <c r="BN66" s="31"/>
      <c r="BO66" s="33"/>
      <c r="BP66" s="32"/>
      <c r="BQ66" s="30"/>
      <c r="BR66" s="30"/>
      <c r="BS66" s="31"/>
      <c r="BT66" s="33"/>
      <c r="BU66" s="32"/>
      <c r="BV66" s="30"/>
      <c r="BW66" s="30"/>
      <c r="BX66" s="31"/>
      <c r="BY66" s="33"/>
      <c r="BZ66" s="32"/>
      <c r="CA66" s="30"/>
      <c r="CB66" s="30"/>
      <c r="CC66" s="31"/>
      <c r="CD66" s="33"/>
      <c r="CE66" s="32"/>
      <c r="CF66" s="30"/>
      <c r="CG66" s="30"/>
      <c r="CH66" s="31"/>
      <c r="CI66" s="33"/>
      <c r="CJ66" s="32"/>
      <c r="CK66" s="30"/>
      <c r="CL66" s="30"/>
      <c r="CM66" s="31"/>
      <c r="CN66" s="33"/>
      <c r="CO66" s="32"/>
      <c r="CP66" s="30"/>
      <c r="CQ66" s="30"/>
      <c r="CR66" s="31"/>
      <c r="CS66" s="33"/>
      <c r="CT66" s="32"/>
      <c r="CU66" s="30"/>
      <c r="CV66" s="30"/>
      <c r="CW66" s="31"/>
      <c r="CX66" s="33"/>
      <c r="CY66" s="32"/>
      <c r="CZ66" s="30"/>
      <c r="DA66" s="30"/>
      <c r="DB66" s="31"/>
      <c r="DC66" s="33"/>
      <c r="DD66" s="32"/>
      <c r="DE66" s="30"/>
      <c r="DF66" s="30"/>
      <c r="DG66" s="31"/>
      <c r="DH66" s="33"/>
      <c r="DI66" s="32"/>
      <c r="DJ66" s="30"/>
      <c r="DK66" s="30"/>
      <c r="DL66" s="31"/>
      <c r="DM66" s="33"/>
      <c r="DN66" s="32"/>
      <c r="DO66" s="30"/>
      <c r="DP66" s="30"/>
      <c r="DQ66" s="31"/>
      <c r="DR66" s="33"/>
      <c r="DS66" s="32"/>
      <c r="DT66" s="26">
        <f t="shared" si="1"/>
        <v>0</v>
      </c>
      <c r="DU66" s="254">
        <f t="shared" si="0"/>
        <v>0</v>
      </c>
    </row>
    <row r="67" spans="1:125">
      <c r="A67" s="204" t="str">
        <f>IF('04 Brukerregistrering'!C67="","",'04 Brukerregistrering'!C67)</f>
        <v/>
      </c>
      <c r="B67" s="205" t="str">
        <f>IF('04 Brukerregistrering'!G67="","",'04 Brukerregistrering'!G67)</f>
        <v/>
      </c>
      <c r="C67" s="206" t="str">
        <f>IF('04 Brukerregistrering'!I67="","",'04 Brukerregistrering'!I67)</f>
        <v/>
      </c>
      <c r="D67" s="207" t="str">
        <f>IF('05 Målinger'!M77="","",('05 Målinger'!M77-'05 Målinger'!$G$19)*'02 Kostnader lønn, utstyr osv. '!$S$26*(-1))</f>
        <v/>
      </c>
      <c r="E67" s="207" t="str">
        <f>IF(AND('05 Målinger'!N77="",'05 Målinger'!Q77=""),"",('05 Målinger'!N77+'05 Målinger'!Q77-'05 Målinger'!H77)*'02 Kostnader lønn, utstyr osv. '!$S$21/60*(-1)*'05 Målinger'!$E$14)</f>
        <v/>
      </c>
      <c r="F67" s="208" t="str">
        <f>IF('05 Målinger'!M77="","",('kjøring-støtteark'!E70-'kjøring-støtteark'!D70)*'02 Kostnader lønn, utstyr osv. '!$S$21/60*(-1)*'05 Målinger'!$E$14)</f>
        <v/>
      </c>
      <c r="G67" s="209" t="str">
        <f>IF('05 Målinger'!P77="","",('05 Målinger'!P77-'05 Målinger'!J77)*'02 Kostnader lønn, utstyr osv. '!$S$37*'05 Målinger'!$E$14*(-1))</f>
        <v/>
      </c>
      <c r="H67" s="210" t="str">
        <f>IF('05 Målinger'!O77="","",('05 Målinger'!O77-'05 Målinger'!I77)*'02 Kostnader lønn, utstyr osv. '!$S$32*(-1)*'05 Målinger'!$E$14)</f>
        <v/>
      </c>
      <c r="I67" s="207" t="str">
        <f>IF('05 Målinger'!X77="","",('05 Målinger'!X77-'05 Målinger'!$G$19)*'02 Kostnader lønn, utstyr osv. '!$S$26*(-1))</f>
        <v/>
      </c>
      <c r="J67" s="207" t="str">
        <f>IF(AND('05 Målinger'!X77="",'05 Målinger'!AB77=""),"",('05 Målinger'!X77+'05 Målinger'!AB77-'05 Målinger'!H77)*'02 Kostnader lønn, utstyr osv. '!$S$21/60*(-1)*'05 Målinger'!$E$14)</f>
        <v/>
      </c>
      <c r="K67" s="208" t="str">
        <f>IF('05 Målinger'!X77="","",('kjøring-støtteark'!F70-'kjøring-støtteark'!D70)*'02 Kostnader lønn, utstyr osv. '!$S$21/60*(-1)*'05 Målinger'!$E$14)</f>
        <v/>
      </c>
      <c r="L67" s="209" t="str">
        <f>IF('05 Målinger'!AA77="","",('05 Målinger'!AA77-'05 Målinger'!J77)*'02 Kostnader lønn, utstyr osv. '!$S$37*'05 Målinger'!$E$14*(-1))</f>
        <v/>
      </c>
      <c r="M67" s="210" t="str">
        <f>IF('05 Målinger'!Z77="","",('05 Målinger'!Z77-'05 Målinger'!I77)*'02 Kostnader lønn, utstyr osv. '!$S$32*(-1)*'05 Målinger'!$E$14)</f>
        <v/>
      </c>
      <c r="N67" s="207" t="str">
        <f>IF('05 Målinger'!AI77="","",('05 Målinger'!AI77-'05 Målinger'!$G$19)*'02 Kostnader lønn, utstyr osv. '!$S$26*(-1))</f>
        <v/>
      </c>
      <c r="O67" s="207" t="str">
        <f>IF(AND('05 Målinger'!AI77="",'05 Målinger'!AM77=""),"",('05 Målinger'!AI77+'05 Målinger'!AM77-'05 Målinger'!H77)*'02 Kostnader lønn, utstyr osv. '!$S$21/60*(-1)*'05 Målinger'!$E$14)</f>
        <v/>
      </c>
      <c r="P67" s="208" t="str">
        <f>IF('05 Målinger'!AI77="","",('kjøring-støtteark'!F70-'kjøring-støtteark'!G70)*'02 Kostnader lønn, utstyr osv. '!$S$21/60*(-1)*'05 Målinger'!$E$14)</f>
        <v/>
      </c>
      <c r="Q67" s="209" t="str">
        <f>IF('05 Målinger'!AL77="","",('05 Målinger'!AL77-'05 Målinger'!J77)*'02 Kostnader lønn, utstyr osv. '!$S$37*'05 Målinger'!$E$14*(-1))</f>
        <v/>
      </c>
      <c r="R67" s="210" t="str">
        <f>IF('05 Målinger'!AK77="","",('05 Målinger'!AK77-'05 Målinger'!I77)*'02 Kostnader lønn, utstyr osv. '!$S$32*(-1)*'05 Målinger'!$E$14)</f>
        <v/>
      </c>
      <c r="S67" s="207" t="str">
        <f>IF('05 Målinger'!AT77="","",('05 Målinger'!AT77-'05 Målinger'!$G$19)*'02 Kostnader lønn, utstyr osv. '!$S$26*(-1))</f>
        <v/>
      </c>
      <c r="T67" s="207" t="str">
        <f>IF(AND('05 Målinger'!AT77="",'05 Målinger'!AX77=""),"",('05 Målinger'!AT77+'05 Målinger'!AX77-'05 Målinger'!H77)*'02 Kostnader lønn, utstyr osv. '!$S$21/60*(-1)*'05 Målinger'!$E$14)</f>
        <v/>
      </c>
      <c r="U67" s="208" t="str">
        <f>IF('05 Målinger'!AT77="","",('kjøring-støtteark'!F70-'kjøring-støtteark'!H70)*'02 Kostnader lønn, utstyr osv. '!$S$21/60*(-1)*'05 Målinger'!$E$14)</f>
        <v/>
      </c>
      <c r="V67" s="209" t="str">
        <f>IF('05 Målinger'!AW77="","",('05 Målinger'!AW77-'05 Målinger'!J77)*'02 Kostnader lønn, utstyr osv. '!$S$37*'05 Målinger'!$E$14*(-1))</f>
        <v/>
      </c>
      <c r="W67" s="210" t="str">
        <f>IF('05 Målinger'!AV77="","",('05 Målinger'!AV77-'05 Målinger'!I77)*'02 Kostnader lønn, utstyr osv. '!$S$32*(-1)*'05 Målinger'!$E$14)</f>
        <v/>
      </c>
      <c r="X67" s="30"/>
      <c r="Y67" s="30"/>
      <c r="Z67" s="31"/>
      <c r="AA67" s="33"/>
      <c r="AB67" s="32"/>
      <c r="AC67" s="30"/>
      <c r="AD67" s="30"/>
      <c r="AE67" s="31"/>
      <c r="AF67" s="33"/>
      <c r="AG67" s="32"/>
      <c r="AH67" s="30"/>
      <c r="AI67" s="30"/>
      <c r="AJ67" s="31"/>
      <c r="AK67" s="33"/>
      <c r="AL67" s="32"/>
      <c r="AM67" s="30"/>
      <c r="AN67" s="30"/>
      <c r="AO67" s="31"/>
      <c r="AP67" s="33"/>
      <c r="AQ67" s="32"/>
      <c r="AR67" s="30"/>
      <c r="AS67" s="30"/>
      <c r="AT67" s="31"/>
      <c r="AU67" s="33"/>
      <c r="AV67" s="32"/>
      <c r="AW67" s="30"/>
      <c r="AX67" s="30"/>
      <c r="AY67" s="31"/>
      <c r="AZ67" s="33"/>
      <c r="BA67" s="32"/>
      <c r="BB67" s="30"/>
      <c r="BC67" s="30"/>
      <c r="BD67" s="31"/>
      <c r="BE67" s="33"/>
      <c r="BF67" s="32"/>
      <c r="BG67" s="30"/>
      <c r="BH67" s="30"/>
      <c r="BI67" s="31"/>
      <c r="BJ67" s="33"/>
      <c r="BK67" s="32"/>
      <c r="BL67" s="30"/>
      <c r="BM67" s="30"/>
      <c r="BN67" s="31"/>
      <c r="BO67" s="33"/>
      <c r="BP67" s="32"/>
      <c r="BQ67" s="30"/>
      <c r="BR67" s="30"/>
      <c r="BS67" s="31"/>
      <c r="BT67" s="33"/>
      <c r="BU67" s="32"/>
      <c r="BV67" s="30"/>
      <c r="BW67" s="30"/>
      <c r="BX67" s="31"/>
      <c r="BY67" s="33"/>
      <c r="BZ67" s="32"/>
      <c r="CA67" s="30"/>
      <c r="CB67" s="30"/>
      <c r="CC67" s="31"/>
      <c r="CD67" s="33"/>
      <c r="CE67" s="32"/>
      <c r="CF67" s="30"/>
      <c r="CG67" s="30"/>
      <c r="CH67" s="31"/>
      <c r="CI67" s="33"/>
      <c r="CJ67" s="32"/>
      <c r="CK67" s="30"/>
      <c r="CL67" s="30"/>
      <c r="CM67" s="31"/>
      <c r="CN67" s="33"/>
      <c r="CO67" s="32"/>
      <c r="CP67" s="30"/>
      <c r="CQ67" s="30"/>
      <c r="CR67" s="31"/>
      <c r="CS67" s="33"/>
      <c r="CT67" s="32"/>
      <c r="CU67" s="30"/>
      <c r="CV67" s="30"/>
      <c r="CW67" s="31"/>
      <c r="CX67" s="33"/>
      <c r="CY67" s="32"/>
      <c r="CZ67" s="30"/>
      <c r="DA67" s="30"/>
      <c r="DB67" s="31"/>
      <c r="DC67" s="33"/>
      <c r="DD67" s="32"/>
      <c r="DE67" s="30"/>
      <c r="DF67" s="30"/>
      <c r="DG67" s="31"/>
      <c r="DH67" s="33"/>
      <c r="DI67" s="32"/>
      <c r="DJ67" s="30"/>
      <c r="DK67" s="30"/>
      <c r="DL67" s="31"/>
      <c r="DM67" s="33"/>
      <c r="DN67" s="32"/>
      <c r="DO67" s="30"/>
      <c r="DP67" s="30"/>
      <c r="DQ67" s="31"/>
      <c r="DR67" s="33"/>
      <c r="DS67" s="32"/>
      <c r="DT67" s="26">
        <f t="shared" si="1"/>
        <v>0</v>
      </c>
      <c r="DU67" s="254">
        <f t="shared" si="0"/>
        <v>0</v>
      </c>
    </row>
    <row r="68" spans="1:125">
      <c r="A68" s="204" t="str">
        <f>IF('04 Brukerregistrering'!C68="","",'04 Brukerregistrering'!C68)</f>
        <v/>
      </c>
      <c r="B68" s="205" t="str">
        <f>IF('04 Brukerregistrering'!G68="","",'04 Brukerregistrering'!G68)</f>
        <v/>
      </c>
      <c r="C68" s="206" t="str">
        <f>IF('04 Brukerregistrering'!I68="","",'04 Brukerregistrering'!I68)</f>
        <v/>
      </c>
      <c r="D68" s="207" t="str">
        <f>IF('05 Målinger'!M78="","",('05 Målinger'!M78-'05 Målinger'!$G$19)*'02 Kostnader lønn, utstyr osv. '!$S$26*(-1))</f>
        <v/>
      </c>
      <c r="E68" s="207" t="str">
        <f>IF(AND('05 Målinger'!N78="",'05 Målinger'!Q78=""),"",('05 Målinger'!N78+'05 Målinger'!Q78-'05 Målinger'!H78)*'02 Kostnader lønn, utstyr osv. '!$S$21/60*(-1)*'05 Målinger'!$E$14)</f>
        <v/>
      </c>
      <c r="F68" s="208" t="str">
        <f>IF('05 Målinger'!M78="","",('kjøring-støtteark'!E71-'kjøring-støtteark'!D71)*'02 Kostnader lønn, utstyr osv. '!$S$21/60*(-1)*'05 Målinger'!$E$14)</f>
        <v/>
      </c>
      <c r="G68" s="209" t="str">
        <f>IF('05 Målinger'!P78="","",('05 Målinger'!P78-'05 Målinger'!J78)*'02 Kostnader lønn, utstyr osv. '!$S$37*'05 Målinger'!$E$14*(-1))</f>
        <v/>
      </c>
      <c r="H68" s="210" t="str">
        <f>IF('05 Målinger'!O78="","",('05 Målinger'!O78-'05 Målinger'!I78)*'02 Kostnader lønn, utstyr osv. '!$S$32*(-1)*'05 Målinger'!$E$14)</f>
        <v/>
      </c>
      <c r="I68" s="207" t="str">
        <f>IF('05 Målinger'!X78="","",('05 Målinger'!X78-'05 Målinger'!$G$19)*'02 Kostnader lønn, utstyr osv. '!$S$26*(-1))</f>
        <v/>
      </c>
      <c r="J68" s="207" t="str">
        <f>IF(AND('05 Målinger'!X78="",'05 Målinger'!AB78=""),"",('05 Målinger'!X78+'05 Målinger'!AB78-'05 Målinger'!H78)*'02 Kostnader lønn, utstyr osv. '!$S$21/60*(-1)*'05 Målinger'!$E$14)</f>
        <v/>
      </c>
      <c r="K68" s="208" t="str">
        <f>IF('05 Målinger'!X78="","",('kjøring-støtteark'!F71-'kjøring-støtteark'!D71)*'02 Kostnader lønn, utstyr osv. '!$S$21/60*(-1)*'05 Målinger'!$E$14)</f>
        <v/>
      </c>
      <c r="L68" s="209" t="str">
        <f>IF('05 Målinger'!AA78="","",('05 Målinger'!AA78-'05 Målinger'!J78)*'02 Kostnader lønn, utstyr osv. '!$S$37*'05 Målinger'!$E$14*(-1))</f>
        <v/>
      </c>
      <c r="M68" s="210" t="str">
        <f>IF('05 Målinger'!Z78="","",('05 Målinger'!Z78-'05 Målinger'!I78)*'02 Kostnader lønn, utstyr osv. '!$S$32*(-1)*'05 Målinger'!$E$14)</f>
        <v/>
      </c>
      <c r="N68" s="207" t="str">
        <f>IF('05 Målinger'!AI78="","",('05 Målinger'!AI78-'05 Målinger'!$G$19)*'02 Kostnader lønn, utstyr osv. '!$S$26*(-1))</f>
        <v/>
      </c>
      <c r="O68" s="207" t="str">
        <f>IF(AND('05 Målinger'!AI78="",'05 Målinger'!AM78=""),"",('05 Målinger'!AI78+'05 Målinger'!AM78-'05 Målinger'!H78)*'02 Kostnader lønn, utstyr osv. '!$S$21/60*(-1)*'05 Målinger'!$E$14)</f>
        <v/>
      </c>
      <c r="P68" s="208" t="str">
        <f>IF('05 Målinger'!AI78="","",('kjøring-støtteark'!F71-'kjøring-støtteark'!G71)*'02 Kostnader lønn, utstyr osv. '!$S$21/60*(-1)*'05 Målinger'!$E$14)</f>
        <v/>
      </c>
      <c r="Q68" s="209" t="str">
        <f>IF('05 Målinger'!AL78="","",('05 Målinger'!AL78-'05 Målinger'!J78)*'02 Kostnader lønn, utstyr osv. '!$S$37*'05 Målinger'!$E$14*(-1))</f>
        <v/>
      </c>
      <c r="R68" s="210" t="str">
        <f>IF('05 Målinger'!AK78="","",('05 Målinger'!AK78-'05 Målinger'!I78)*'02 Kostnader lønn, utstyr osv. '!$S$32*(-1)*'05 Målinger'!$E$14)</f>
        <v/>
      </c>
      <c r="S68" s="207" t="str">
        <f>IF('05 Målinger'!AT78="","",('05 Målinger'!AT78-'05 Målinger'!$G$19)*'02 Kostnader lønn, utstyr osv. '!$S$26*(-1))</f>
        <v/>
      </c>
      <c r="T68" s="207" t="str">
        <f>IF(AND('05 Målinger'!AT78="",'05 Målinger'!AX78=""),"",('05 Målinger'!AT78+'05 Målinger'!AX78-'05 Målinger'!H78)*'02 Kostnader lønn, utstyr osv. '!$S$21/60*(-1)*'05 Målinger'!$E$14)</f>
        <v/>
      </c>
      <c r="U68" s="208" t="str">
        <f>IF('05 Målinger'!AT78="","",('kjøring-støtteark'!F71-'kjøring-støtteark'!H71)*'02 Kostnader lønn, utstyr osv. '!$S$21/60*(-1)*'05 Målinger'!$E$14)</f>
        <v/>
      </c>
      <c r="V68" s="209" t="str">
        <f>IF('05 Målinger'!AW78="","",('05 Målinger'!AW78-'05 Målinger'!J78)*'02 Kostnader lønn, utstyr osv. '!$S$37*'05 Målinger'!$E$14*(-1))</f>
        <v/>
      </c>
      <c r="W68" s="210" t="str">
        <f>IF('05 Målinger'!AV78="","",('05 Målinger'!AV78-'05 Målinger'!I78)*'02 Kostnader lønn, utstyr osv. '!$S$32*(-1)*'05 Målinger'!$E$14)</f>
        <v/>
      </c>
      <c r="X68" s="30"/>
      <c r="Y68" s="30"/>
      <c r="Z68" s="31"/>
      <c r="AA68" s="33"/>
      <c r="AB68" s="32"/>
      <c r="AC68" s="30"/>
      <c r="AD68" s="30"/>
      <c r="AE68" s="31"/>
      <c r="AF68" s="33"/>
      <c r="AG68" s="32"/>
      <c r="AH68" s="30"/>
      <c r="AI68" s="30"/>
      <c r="AJ68" s="31"/>
      <c r="AK68" s="33"/>
      <c r="AL68" s="32"/>
      <c r="AM68" s="30"/>
      <c r="AN68" s="30"/>
      <c r="AO68" s="31"/>
      <c r="AP68" s="33"/>
      <c r="AQ68" s="32"/>
      <c r="AR68" s="30"/>
      <c r="AS68" s="30"/>
      <c r="AT68" s="31"/>
      <c r="AU68" s="33"/>
      <c r="AV68" s="32"/>
      <c r="AW68" s="30"/>
      <c r="AX68" s="30"/>
      <c r="AY68" s="31"/>
      <c r="AZ68" s="33"/>
      <c r="BA68" s="32"/>
      <c r="BB68" s="30"/>
      <c r="BC68" s="30"/>
      <c r="BD68" s="31"/>
      <c r="BE68" s="33"/>
      <c r="BF68" s="32"/>
      <c r="BG68" s="30"/>
      <c r="BH68" s="30"/>
      <c r="BI68" s="31"/>
      <c r="BJ68" s="33"/>
      <c r="BK68" s="32"/>
      <c r="BL68" s="30"/>
      <c r="BM68" s="30"/>
      <c r="BN68" s="31"/>
      <c r="BO68" s="33"/>
      <c r="BP68" s="32"/>
      <c r="BQ68" s="30"/>
      <c r="BR68" s="30"/>
      <c r="BS68" s="31"/>
      <c r="BT68" s="33"/>
      <c r="BU68" s="32"/>
      <c r="BV68" s="30"/>
      <c r="BW68" s="30"/>
      <c r="BX68" s="31"/>
      <c r="BY68" s="33"/>
      <c r="BZ68" s="32"/>
      <c r="CA68" s="30"/>
      <c r="CB68" s="30"/>
      <c r="CC68" s="31"/>
      <c r="CD68" s="33"/>
      <c r="CE68" s="32"/>
      <c r="CF68" s="30"/>
      <c r="CG68" s="30"/>
      <c r="CH68" s="31"/>
      <c r="CI68" s="33"/>
      <c r="CJ68" s="32"/>
      <c r="CK68" s="30"/>
      <c r="CL68" s="30"/>
      <c r="CM68" s="31"/>
      <c r="CN68" s="33"/>
      <c r="CO68" s="32"/>
      <c r="CP68" s="30"/>
      <c r="CQ68" s="30"/>
      <c r="CR68" s="31"/>
      <c r="CS68" s="33"/>
      <c r="CT68" s="32"/>
      <c r="CU68" s="30"/>
      <c r="CV68" s="30"/>
      <c r="CW68" s="31"/>
      <c r="CX68" s="33"/>
      <c r="CY68" s="32"/>
      <c r="CZ68" s="30"/>
      <c r="DA68" s="30"/>
      <c r="DB68" s="31"/>
      <c r="DC68" s="33"/>
      <c r="DD68" s="32"/>
      <c r="DE68" s="30"/>
      <c r="DF68" s="30"/>
      <c r="DG68" s="31"/>
      <c r="DH68" s="33"/>
      <c r="DI68" s="32"/>
      <c r="DJ68" s="30"/>
      <c r="DK68" s="30"/>
      <c r="DL68" s="31"/>
      <c r="DM68" s="33"/>
      <c r="DN68" s="32"/>
      <c r="DO68" s="30"/>
      <c r="DP68" s="30"/>
      <c r="DQ68" s="31"/>
      <c r="DR68" s="33"/>
      <c r="DS68" s="32"/>
      <c r="DT68" s="26">
        <f t="shared" si="1"/>
        <v>0</v>
      </c>
      <c r="DU68" s="254">
        <f t="shared" si="0"/>
        <v>0</v>
      </c>
    </row>
    <row r="69" spans="1:125">
      <c r="A69" s="204" t="str">
        <f>IF('04 Brukerregistrering'!C69="","",'04 Brukerregistrering'!C69)</f>
        <v/>
      </c>
      <c r="B69" s="205" t="str">
        <f>IF('04 Brukerregistrering'!G69="","",'04 Brukerregistrering'!G69)</f>
        <v/>
      </c>
      <c r="C69" s="206" t="str">
        <f>IF('04 Brukerregistrering'!I69="","",'04 Brukerregistrering'!I69)</f>
        <v/>
      </c>
      <c r="D69" s="207" t="str">
        <f>IF('05 Målinger'!M79="","",('05 Målinger'!M79-'05 Målinger'!$G$19)*'02 Kostnader lønn, utstyr osv. '!$S$26*(-1))</f>
        <v/>
      </c>
      <c r="E69" s="207" t="str">
        <f>IF(AND('05 Målinger'!N79="",'05 Målinger'!Q79=""),"",('05 Målinger'!N79+'05 Målinger'!Q79-'05 Målinger'!H79)*'02 Kostnader lønn, utstyr osv. '!$S$21/60*(-1)*'05 Målinger'!$E$14)</f>
        <v/>
      </c>
      <c r="F69" s="208" t="str">
        <f>IF('05 Målinger'!M79="","",('kjøring-støtteark'!E72-'kjøring-støtteark'!D72)*'02 Kostnader lønn, utstyr osv. '!$S$21/60*(-1)*'05 Målinger'!$E$14)</f>
        <v/>
      </c>
      <c r="G69" s="209" t="str">
        <f>IF('05 Målinger'!P79="","",('05 Målinger'!P79-'05 Målinger'!J79)*'02 Kostnader lønn, utstyr osv. '!$S$37*'05 Målinger'!$E$14*(-1))</f>
        <v/>
      </c>
      <c r="H69" s="210" t="str">
        <f>IF('05 Målinger'!O79="","",('05 Målinger'!O79-'05 Målinger'!I79)*'02 Kostnader lønn, utstyr osv. '!$S$32*(-1)*'05 Målinger'!$E$14)</f>
        <v/>
      </c>
      <c r="I69" s="207" t="str">
        <f>IF('05 Målinger'!X79="","",('05 Målinger'!X79-'05 Målinger'!$G$19)*'02 Kostnader lønn, utstyr osv. '!$S$26*(-1))</f>
        <v/>
      </c>
      <c r="J69" s="207" t="str">
        <f>IF(AND('05 Målinger'!X79="",'05 Målinger'!AB79=""),"",('05 Målinger'!X79+'05 Målinger'!AB79-'05 Målinger'!H79)*'02 Kostnader lønn, utstyr osv. '!$S$21/60*(-1)*'05 Målinger'!$E$14)</f>
        <v/>
      </c>
      <c r="K69" s="208" t="str">
        <f>IF('05 Målinger'!X79="","",('kjøring-støtteark'!F72-'kjøring-støtteark'!D72)*'02 Kostnader lønn, utstyr osv. '!$S$21/60*(-1)*'05 Målinger'!$E$14)</f>
        <v/>
      </c>
      <c r="L69" s="209" t="str">
        <f>IF('05 Målinger'!AA79="","",('05 Målinger'!AA79-'05 Målinger'!J79)*'02 Kostnader lønn, utstyr osv. '!$S$37*'05 Målinger'!$E$14*(-1))</f>
        <v/>
      </c>
      <c r="M69" s="210" t="str">
        <f>IF('05 Målinger'!Z79="","",('05 Målinger'!Z79-'05 Målinger'!I79)*'02 Kostnader lønn, utstyr osv. '!$S$32*(-1)*'05 Målinger'!$E$14)</f>
        <v/>
      </c>
      <c r="N69" s="207" t="str">
        <f>IF('05 Målinger'!AI79="","",('05 Målinger'!AI79-'05 Målinger'!$G$19)*'02 Kostnader lønn, utstyr osv. '!$S$26*(-1))</f>
        <v/>
      </c>
      <c r="O69" s="207" t="str">
        <f>IF(AND('05 Målinger'!AI79="",'05 Målinger'!AM79=""),"",('05 Målinger'!AI79+'05 Målinger'!AM79-'05 Målinger'!H79)*'02 Kostnader lønn, utstyr osv. '!$S$21/60*(-1)*'05 Målinger'!$E$14)</f>
        <v/>
      </c>
      <c r="P69" s="208" t="str">
        <f>IF('05 Målinger'!AI79="","",('kjøring-støtteark'!F72-'kjøring-støtteark'!G72)*'02 Kostnader lønn, utstyr osv. '!$S$21/60*(-1)*'05 Målinger'!$E$14)</f>
        <v/>
      </c>
      <c r="Q69" s="209" t="str">
        <f>IF('05 Målinger'!AL79="","",('05 Målinger'!AL79-'05 Målinger'!J79)*'02 Kostnader lønn, utstyr osv. '!$S$37*'05 Målinger'!$E$14*(-1))</f>
        <v/>
      </c>
      <c r="R69" s="210" t="str">
        <f>IF('05 Målinger'!AK79="","",('05 Målinger'!AK79-'05 Målinger'!I79)*'02 Kostnader lønn, utstyr osv. '!$S$32*(-1)*'05 Målinger'!$E$14)</f>
        <v/>
      </c>
      <c r="S69" s="207" t="str">
        <f>IF('05 Målinger'!AT79="","",('05 Målinger'!AT79-'05 Målinger'!$G$19)*'02 Kostnader lønn, utstyr osv. '!$S$26*(-1))</f>
        <v/>
      </c>
      <c r="T69" s="207" t="str">
        <f>IF(AND('05 Målinger'!AT79="",'05 Målinger'!AX79=""),"",('05 Målinger'!AT79+'05 Målinger'!AX79-'05 Målinger'!H79)*'02 Kostnader lønn, utstyr osv. '!$S$21/60*(-1)*'05 Målinger'!$E$14)</f>
        <v/>
      </c>
      <c r="U69" s="208" t="str">
        <f>IF('05 Målinger'!AT79="","",('kjøring-støtteark'!F72-'kjøring-støtteark'!H72)*'02 Kostnader lønn, utstyr osv. '!$S$21/60*(-1)*'05 Målinger'!$E$14)</f>
        <v/>
      </c>
      <c r="V69" s="209" t="str">
        <f>IF('05 Målinger'!AW79="","",('05 Målinger'!AW79-'05 Målinger'!J79)*'02 Kostnader lønn, utstyr osv. '!$S$37*'05 Målinger'!$E$14*(-1))</f>
        <v/>
      </c>
      <c r="W69" s="210" t="str">
        <f>IF('05 Målinger'!AV79="","",('05 Målinger'!AV79-'05 Målinger'!I79)*'02 Kostnader lønn, utstyr osv. '!$S$32*(-1)*'05 Målinger'!$E$14)</f>
        <v/>
      </c>
      <c r="X69" s="30"/>
      <c r="Y69" s="30"/>
      <c r="Z69" s="31"/>
      <c r="AA69" s="33"/>
      <c r="AB69" s="32"/>
      <c r="AC69" s="30"/>
      <c r="AD69" s="30"/>
      <c r="AE69" s="31"/>
      <c r="AF69" s="33"/>
      <c r="AG69" s="32"/>
      <c r="AH69" s="30"/>
      <c r="AI69" s="30"/>
      <c r="AJ69" s="31"/>
      <c r="AK69" s="33"/>
      <c r="AL69" s="32"/>
      <c r="AM69" s="30"/>
      <c r="AN69" s="30"/>
      <c r="AO69" s="31"/>
      <c r="AP69" s="33"/>
      <c r="AQ69" s="32"/>
      <c r="AR69" s="30"/>
      <c r="AS69" s="30"/>
      <c r="AT69" s="31"/>
      <c r="AU69" s="33"/>
      <c r="AV69" s="32"/>
      <c r="AW69" s="30"/>
      <c r="AX69" s="30"/>
      <c r="AY69" s="31"/>
      <c r="AZ69" s="33"/>
      <c r="BA69" s="32"/>
      <c r="BB69" s="30"/>
      <c r="BC69" s="30"/>
      <c r="BD69" s="31"/>
      <c r="BE69" s="33"/>
      <c r="BF69" s="32"/>
      <c r="BG69" s="30"/>
      <c r="BH69" s="30"/>
      <c r="BI69" s="31"/>
      <c r="BJ69" s="33"/>
      <c r="BK69" s="32"/>
      <c r="BL69" s="30"/>
      <c r="BM69" s="30"/>
      <c r="BN69" s="31"/>
      <c r="BO69" s="33"/>
      <c r="BP69" s="32"/>
      <c r="BQ69" s="30"/>
      <c r="BR69" s="30"/>
      <c r="BS69" s="31"/>
      <c r="BT69" s="33"/>
      <c r="BU69" s="32"/>
      <c r="BV69" s="30"/>
      <c r="BW69" s="30"/>
      <c r="BX69" s="31"/>
      <c r="BY69" s="33"/>
      <c r="BZ69" s="32"/>
      <c r="CA69" s="30"/>
      <c r="CB69" s="30"/>
      <c r="CC69" s="31"/>
      <c r="CD69" s="33"/>
      <c r="CE69" s="32"/>
      <c r="CF69" s="30"/>
      <c r="CG69" s="30"/>
      <c r="CH69" s="31"/>
      <c r="CI69" s="33"/>
      <c r="CJ69" s="32"/>
      <c r="CK69" s="30"/>
      <c r="CL69" s="30"/>
      <c r="CM69" s="31"/>
      <c r="CN69" s="33"/>
      <c r="CO69" s="32"/>
      <c r="CP69" s="30"/>
      <c r="CQ69" s="30"/>
      <c r="CR69" s="31"/>
      <c r="CS69" s="33"/>
      <c r="CT69" s="32"/>
      <c r="CU69" s="30"/>
      <c r="CV69" s="30"/>
      <c r="CW69" s="31"/>
      <c r="CX69" s="33"/>
      <c r="CY69" s="32"/>
      <c r="CZ69" s="30"/>
      <c r="DA69" s="30"/>
      <c r="DB69" s="31"/>
      <c r="DC69" s="33"/>
      <c r="DD69" s="32"/>
      <c r="DE69" s="30"/>
      <c r="DF69" s="30"/>
      <c r="DG69" s="31"/>
      <c r="DH69" s="33"/>
      <c r="DI69" s="32"/>
      <c r="DJ69" s="30"/>
      <c r="DK69" s="30"/>
      <c r="DL69" s="31"/>
      <c r="DM69" s="33"/>
      <c r="DN69" s="32"/>
      <c r="DO69" s="30"/>
      <c r="DP69" s="30"/>
      <c r="DQ69" s="31"/>
      <c r="DR69" s="33"/>
      <c r="DS69" s="32"/>
      <c r="DT69" s="26">
        <f t="shared" si="1"/>
        <v>0</v>
      </c>
      <c r="DU69" s="254">
        <f t="shared" si="0"/>
        <v>0</v>
      </c>
    </row>
    <row r="70" spans="1:125">
      <c r="A70" s="204" t="str">
        <f>IF('04 Brukerregistrering'!C70="","",'04 Brukerregistrering'!C70)</f>
        <v/>
      </c>
      <c r="B70" s="205" t="str">
        <f>IF('04 Brukerregistrering'!G70="","",'04 Brukerregistrering'!G70)</f>
        <v/>
      </c>
      <c r="C70" s="206" t="str">
        <f>IF('04 Brukerregistrering'!I70="","",'04 Brukerregistrering'!I70)</f>
        <v/>
      </c>
      <c r="D70" s="207" t="str">
        <f>IF('05 Målinger'!M80="","",('05 Målinger'!M80-'05 Målinger'!$G$19)*'02 Kostnader lønn, utstyr osv. '!$S$26*(-1))</f>
        <v/>
      </c>
      <c r="E70" s="207" t="str">
        <f>IF(AND('05 Målinger'!N80="",'05 Målinger'!Q80=""),"",('05 Målinger'!N80+'05 Målinger'!Q80-'05 Målinger'!H80)*'02 Kostnader lønn, utstyr osv. '!$S$21/60*(-1)*'05 Målinger'!$E$14)</f>
        <v/>
      </c>
      <c r="F70" s="208" t="str">
        <f>IF('05 Målinger'!M80="","",('kjøring-støtteark'!E73-'kjøring-støtteark'!D73)*'02 Kostnader lønn, utstyr osv. '!$S$21/60*(-1)*'05 Målinger'!$E$14)</f>
        <v/>
      </c>
      <c r="G70" s="209" t="str">
        <f>IF('05 Målinger'!P80="","",('05 Målinger'!P80-'05 Målinger'!J80)*'02 Kostnader lønn, utstyr osv. '!$S$37*'05 Målinger'!$E$14*(-1))</f>
        <v/>
      </c>
      <c r="H70" s="210" t="str">
        <f>IF('05 Målinger'!O80="","",('05 Målinger'!O80-'05 Målinger'!I80)*'02 Kostnader lønn, utstyr osv. '!$S$32*(-1)*'05 Målinger'!$E$14)</f>
        <v/>
      </c>
      <c r="I70" s="207" t="str">
        <f>IF('05 Målinger'!X80="","",('05 Målinger'!X80-'05 Målinger'!$G$19)*'02 Kostnader lønn, utstyr osv. '!$S$26*(-1))</f>
        <v/>
      </c>
      <c r="J70" s="207" t="str">
        <f>IF(AND('05 Målinger'!X80="",'05 Målinger'!AB80=""),"",('05 Målinger'!X80+'05 Målinger'!AB80-'05 Målinger'!H80)*'02 Kostnader lønn, utstyr osv. '!$S$21/60*(-1)*'05 Målinger'!$E$14)</f>
        <v/>
      </c>
      <c r="K70" s="208" t="str">
        <f>IF('05 Målinger'!X80="","",('kjøring-støtteark'!F73-'kjøring-støtteark'!D73)*'02 Kostnader lønn, utstyr osv. '!$S$21/60*(-1)*'05 Målinger'!$E$14)</f>
        <v/>
      </c>
      <c r="L70" s="209" t="str">
        <f>IF('05 Målinger'!AA80="","",('05 Målinger'!AA80-'05 Målinger'!J80)*'02 Kostnader lønn, utstyr osv. '!$S$37*'05 Målinger'!$E$14*(-1))</f>
        <v/>
      </c>
      <c r="M70" s="210" t="str">
        <f>IF('05 Målinger'!Z80="","",('05 Målinger'!Z80-'05 Målinger'!I80)*'02 Kostnader lønn, utstyr osv. '!$S$32*(-1)*'05 Målinger'!$E$14)</f>
        <v/>
      </c>
      <c r="N70" s="207" t="str">
        <f>IF('05 Målinger'!AI80="","",('05 Målinger'!AI80-'05 Målinger'!$G$19)*'02 Kostnader lønn, utstyr osv. '!$S$26*(-1))</f>
        <v/>
      </c>
      <c r="O70" s="207" t="str">
        <f>IF(AND('05 Målinger'!AI80="",'05 Målinger'!AM80=""),"",('05 Målinger'!AI80+'05 Målinger'!AM80-'05 Målinger'!H80)*'02 Kostnader lønn, utstyr osv. '!$S$21/60*(-1)*'05 Målinger'!$E$14)</f>
        <v/>
      </c>
      <c r="P70" s="208" t="str">
        <f>IF('05 Målinger'!AI80="","",('kjøring-støtteark'!F73-'kjøring-støtteark'!G73)*'02 Kostnader lønn, utstyr osv. '!$S$21/60*(-1)*'05 Målinger'!$E$14)</f>
        <v/>
      </c>
      <c r="Q70" s="209" t="str">
        <f>IF('05 Målinger'!AL80="","",('05 Målinger'!AL80-'05 Målinger'!J80)*'02 Kostnader lønn, utstyr osv. '!$S$37*'05 Målinger'!$E$14*(-1))</f>
        <v/>
      </c>
      <c r="R70" s="210" t="str">
        <f>IF('05 Målinger'!AK80="","",('05 Målinger'!AK80-'05 Målinger'!I80)*'02 Kostnader lønn, utstyr osv. '!$S$32*(-1)*'05 Målinger'!$E$14)</f>
        <v/>
      </c>
      <c r="S70" s="207" t="str">
        <f>IF('05 Målinger'!AT80="","",('05 Målinger'!AT80-'05 Målinger'!$G$19)*'02 Kostnader lønn, utstyr osv. '!$S$26*(-1))</f>
        <v/>
      </c>
      <c r="T70" s="207" t="str">
        <f>IF(AND('05 Målinger'!AT80="",'05 Målinger'!AX80=""),"",('05 Målinger'!AT80+'05 Målinger'!AX80-'05 Målinger'!H80)*'02 Kostnader lønn, utstyr osv. '!$S$21/60*(-1)*'05 Målinger'!$E$14)</f>
        <v/>
      </c>
      <c r="U70" s="208" t="str">
        <f>IF('05 Målinger'!AT80="","",('kjøring-støtteark'!F73-'kjøring-støtteark'!H73)*'02 Kostnader lønn, utstyr osv. '!$S$21/60*(-1)*'05 Målinger'!$E$14)</f>
        <v/>
      </c>
      <c r="V70" s="209" t="str">
        <f>IF('05 Målinger'!AW80="","",('05 Målinger'!AW80-'05 Målinger'!J80)*'02 Kostnader lønn, utstyr osv. '!$S$37*'05 Målinger'!$E$14*(-1))</f>
        <v/>
      </c>
      <c r="W70" s="210" t="str">
        <f>IF('05 Målinger'!AV80="","",('05 Målinger'!AV80-'05 Målinger'!I80)*'02 Kostnader lønn, utstyr osv. '!$S$32*(-1)*'05 Målinger'!$E$14)</f>
        <v/>
      </c>
      <c r="X70" s="30"/>
      <c r="Y70" s="30"/>
      <c r="Z70" s="31"/>
      <c r="AA70" s="33"/>
      <c r="AB70" s="32"/>
      <c r="AC70" s="30"/>
      <c r="AD70" s="30"/>
      <c r="AE70" s="31"/>
      <c r="AF70" s="33"/>
      <c r="AG70" s="32"/>
      <c r="AH70" s="30"/>
      <c r="AI70" s="30"/>
      <c r="AJ70" s="31"/>
      <c r="AK70" s="33"/>
      <c r="AL70" s="32"/>
      <c r="AM70" s="30"/>
      <c r="AN70" s="30"/>
      <c r="AO70" s="31"/>
      <c r="AP70" s="33"/>
      <c r="AQ70" s="32"/>
      <c r="AR70" s="30"/>
      <c r="AS70" s="30"/>
      <c r="AT70" s="31"/>
      <c r="AU70" s="33"/>
      <c r="AV70" s="32"/>
      <c r="AW70" s="30"/>
      <c r="AX70" s="30"/>
      <c r="AY70" s="31"/>
      <c r="AZ70" s="33"/>
      <c r="BA70" s="32"/>
      <c r="BB70" s="30"/>
      <c r="BC70" s="30"/>
      <c r="BD70" s="31"/>
      <c r="BE70" s="33"/>
      <c r="BF70" s="32"/>
      <c r="BG70" s="30"/>
      <c r="BH70" s="30"/>
      <c r="BI70" s="31"/>
      <c r="BJ70" s="33"/>
      <c r="BK70" s="32"/>
      <c r="BL70" s="30"/>
      <c r="BM70" s="30"/>
      <c r="BN70" s="31"/>
      <c r="BO70" s="33"/>
      <c r="BP70" s="32"/>
      <c r="BQ70" s="30"/>
      <c r="BR70" s="30"/>
      <c r="BS70" s="31"/>
      <c r="BT70" s="33"/>
      <c r="BU70" s="32"/>
      <c r="BV70" s="30"/>
      <c r="BW70" s="30"/>
      <c r="BX70" s="31"/>
      <c r="BY70" s="33"/>
      <c r="BZ70" s="32"/>
      <c r="CA70" s="30"/>
      <c r="CB70" s="30"/>
      <c r="CC70" s="31"/>
      <c r="CD70" s="33"/>
      <c r="CE70" s="32"/>
      <c r="CF70" s="30"/>
      <c r="CG70" s="30"/>
      <c r="CH70" s="31"/>
      <c r="CI70" s="33"/>
      <c r="CJ70" s="32"/>
      <c r="CK70" s="30"/>
      <c r="CL70" s="30"/>
      <c r="CM70" s="31"/>
      <c r="CN70" s="33"/>
      <c r="CO70" s="32"/>
      <c r="CP70" s="30"/>
      <c r="CQ70" s="30"/>
      <c r="CR70" s="31"/>
      <c r="CS70" s="33"/>
      <c r="CT70" s="32"/>
      <c r="CU70" s="30"/>
      <c r="CV70" s="30"/>
      <c r="CW70" s="31"/>
      <c r="CX70" s="33"/>
      <c r="CY70" s="32"/>
      <c r="CZ70" s="30"/>
      <c r="DA70" s="30"/>
      <c r="DB70" s="31"/>
      <c r="DC70" s="33"/>
      <c r="DD70" s="32"/>
      <c r="DE70" s="30"/>
      <c r="DF70" s="30"/>
      <c r="DG70" s="31"/>
      <c r="DH70" s="33"/>
      <c r="DI70" s="32"/>
      <c r="DJ70" s="30"/>
      <c r="DK70" s="30"/>
      <c r="DL70" s="31"/>
      <c r="DM70" s="33"/>
      <c r="DN70" s="32"/>
      <c r="DO70" s="30"/>
      <c r="DP70" s="30"/>
      <c r="DQ70" s="31"/>
      <c r="DR70" s="33"/>
      <c r="DS70" s="32"/>
      <c r="DT70" s="26">
        <f t="shared" si="1"/>
        <v>0</v>
      </c>
      <c r="DU70" s="254">
        <f t="shared" si="0"/>
        <v>0</v>
      </c>
    </row>
    <row r="71" spans="1:125">
      <c r="A71" s="204" t="str">
        <f>IF('04 Brukerregistrering'!C71="","",'04 Brukerregistrering'!C71)</f>
        <v/>
      </c>
      <c r="B71" s="205" t="str">
        <f>IF('04 Brukerregistrering'!G71="","",'04 Brukerregistrering'!G71)</f>
        <v/>
      </c>
      <c r="C71" s="206" t="str">
        <f>IF('04 Brukerregistrering'!I71="","",'04 Brukerregistrering'!I71)</f>
        <v/>
      </c>
      <c r="D71" s="207" t="str">
        <f>IF('05 Målinger'!M81="","",('05 Målinger'!M81-'05 Målinger'!$G$19)*'02 Kostnader lønn, utstyr osv. '!$S$26*(-1))</f>
        <v/>
      </c>
      <c r="E71" s="207" t="str">
        <f>IF(AND('05 Målinger'!N81="",'05 Målinger'!Q81=""),"",('05 Målinger'!N81+'05 Målinger'!Q81-'05 Målinger'!H81)*'02 Kostnader lønn, utstyr osv. '!$S$21/60*(-1)*'05 Målinger'!$E$14)</f>
        <v/>
      </c>
      <c r="F71" s="208" t="str">
        <f>IF('05 Målinger'!M81="","",('kjøring-støtteark'!E74-'kjøring-støtteark'!D74)*'02 Kostnader lønn, utstyr osv. '!$S$21/60*(-1)*'05 Målinger'!$E$14)</f>
        <v/>
      </c>
      <c r="G71" s="209" t="str">
        <f>IF('05 Målinger'!P81="","",('05 Målinger'!P81-'05 Målinger'!J81)*'02 Kostnader lønn, utstyr osv. '!$S$37*'05 Målinger'!$E$14*(-1))</f>
        <v/>
      </c>
      <c r="H71" s="210" t="str">
        <f>IF('05 Målinger'!O81="","",('05 Målinger'!O81-'05 Målinger'!I81)*'02 Kostnader lønn, utstyr osv. '!$S$32*(-1)*'05 Målinger'!$E$14)</f>
        <v/>
      </c>
      <c r="I71" s="207" t="str">
        <f>IF('05 Målinger'!X81="","",('05 Målinger'!X81-'05 Målinger'!$G$19)*'02 Kostnader lønn, utstyr osv. '!$S$26*(-1))</f>
        <v/>
      </c>
      <c r="J71" s="207" t="str">
        <f>IF(AND('05 Målinger'!X81="",'05 Målinger'!AB81=""),"",('05 Målinger'!X81+'05 Målinger'!AB81-'05 Målinger'!H81)*'02 Kostnader lønn, utstyr osv. '!$S$21/60*(-1)*'05 Målinger'!$E$14)</f>
        <v/>
      </c>
      <c r="K71" s="208" t="str">
        <f>IF('05 Målinger'!X81="","",('kjøring-støtteark'!F74-'kjøring-støtteark'!D74)*'02 Kostnader lønn, utstyr osv. '!$S$21/60*(-1)*'05 Målinger'!$E$14)</f>
        <v/>
      </c>
      <c r="L71" s="209" t="str">
        <f>IF('05 Målinger'!AA81="","",('05 Målinger'!AA81-'05 Målinger'!J81)*'02 Kostnader lønn, utstyr osv. '!$S$37*'05 Målinger'!$E$14*(-1))</f>
        <v/>
      </c>
      <c r="M71" s="210" t="str">
        <f>IF('05 Målinger'!Z81="","",('05 Målinger'!Z81-'05 Målinger'!I81)*'02 Kostnader lønn, utstyr osv. '!$S$32*(-1)*'05 Målinger'!$E$14)</f>
        <v/>
      </c>
      <c r="N71" s="207" t="str">
        <f>IF('05 Målinger'!AI81="","",('05 Målinger'!AI81-'05 Målinger'!$G$19)*'02 Kostnader lønn, utstyr osv. '!$S$26*(-1))</f>
        <v/>
      </c>
      <c r="O71" s="207" t="str">
        <f>IF(AND('05 Målinger'!AI81="",'05 Målinger'!AM81=""),"",('05 Målinger'!AI81+'05 Målinger'!AM81-'05 Målinger'!H81)*'02 Kostnader lønn, utstyr osv. '!$S$21/60*(-1)*'05 Målinger'!$E$14)</f>
        <v/>
      </c>
      <c r="P71" s="208" t="str">
        <f>IF('05 Målinger'!AI81="","",('kjøring-støtteark'!F74-'kjøring-støtteark'!G74)*'02 Kostnader lønn, utstyr osv. '!$S$21/60*(-1)*'05 Målinger'!$E$14)</f>
        <v/>
      </c>
      <c r="Q71" s="209" t="str">
        <f>IF('05 Målinger'!AL81="","",('05 Målinger'!AL81-'05 Målinger'!J81)*'02 Kostnader lønn, utstyr osv. '!$S$37*'05 Målinger'!$E$14*(-1))</f>
        <v/>
      </c>
      <c r="R71" s="210" t="str">
        <f>IF('05 Målinger'!AK81="","",('05 Målinger'!AK81-'05 Målinger'!I81)*'02 Kostnader lønn, utstyr osv. '!$S$32*(-1)*'05 Målinger'!$E$14)</f>
        <v/>
      </c>
      <c r="S71" s="207" t="str">
        <f>IF('05 Målinger'!AT81="","",('05 Målinger'!AT81-'05 Målinger'!$G$19)*'02 Kostnader lønn, utstyr osv. '!$S$26*(-1))</f>
        <v/>
      </c>
      <c r="T71" s="207" t="str">
        <f>IF(AND('05 Målinger'!AT81="",'05 Målinger'!AX81=""),"",('05 Målinger'!AT81+'05 Målinger'!AX81-'05 Målinger'!H81)*'02 Kostnader lønn, utstyr osv. '!$S$21/60*(-1)*'05 Målinger'!$E$14)</f>
        <v/>
      </c>
      <c r="U71" s="208" t="str">
        <f>IF('05 Målinger'!AT81="","",('kjøring-støtteark'!F74-'kjøring-støtteark'!H74)*'02 Kostnader lønn, utstyr osv. '!$S$21/60*(-1)*'05 Målinger'!$E$14)</f>
        <v/>
      </c>
      <c r="V71" s="209" t="str">
        <f>IF('05 Målinger'!AW81="","",('05 Målinger'!AW81-'05 Målinger'!J81)*'02 Kostnader lønn, utstyr osv. '!$S$37*'05 Målinger'!$E$14*(-1))</f>
        <v/>
      </c>
      <c r="W71" s="210" t="str">
        <f>IF('05 Målinger'!AV81="","",('05 Målinger'!AV81-'05 Målinger'!I81)*'02 Kostnader lønn, utstyr osv. '!$S$32*(-1)*'05 Målinger'!$E$14)</f>
        <v/>
      </c>
      <c r="X71" s="30"/>
      <c r="Y71" s="30"/>
      <c r="Z71" s="31"/>
      <c r="AA71" s="33"/>
      <c r="AB71" s="32"/>
      <c r="AC71" s="30"/>
      <c r="AD71" s="30"/>
      <c r="AE71" s="31"/>
      <c r="AF71" s="33"/>
      <c r="AG71" s="32"/>
      <c r="AH71" s="30"/>
      <c r="AI71" s="30"/>
      <c r="AJ71" s="31"/>
      <c r="AK71" s="33"/>
      <c r="AL71" s="32"/>
      <c r="AM71" s="30"/>
      <c r="AN71" s="30"/>
      <c r="AO71" s="31"/>
      <c r="AP71" s="33"/>
      <c r="AQ71" s="32"/>
      <c r="AR71" s="30"/>
      <c r="AS71" s="30"/>
      <c r="AT71" s="31"/>
      <c r="AU71" s="33"/>
      <c r="AV71" s="32"/>
      <c r="AW71" s="30"/>
      <c r="AX71" s="30"/>
      <c r="AY71" s="31"/>
      <c r="AZ71" s="33"/>
      <c r="BA71" s="32"/>
      <c r="BB71" s="30"/>
      <c r="BC71" s="30"/>
      <c r="BD71" s="31"/>
      <c r="BE71" s="33"/>
      <c r="BF71" s="32"/>
      <c r="BG71" s="30"/>
      <c r="BH71" s="30"/>
      <c r="BI71" s="31"/>
      <c r="BJ71" s="33"/>
      <c r="BK71" s="32"/>
      <c r="BL71" s="30"/>
      <c r="BM71" s="30"/>
      <c r="BN71" s="31"/>
      <c r="BO71" s="33"/>
      <c r="BP71" s="32"/>
      <c r="BQ71" s="30"/>
      <c r="BR71" s="30"/>
      <c r="BS71" s="31"/>
      <c r="BT71" s="33"/>
      <c r="BU71" s="32"/>
      <c r="BV71" s="30"/>
      <c r="BW71" s="30"/>
      <c r="BX71" s="31"/>
      <c r="BY71" s="33"/>
      <c r="BZ71" s="32"/>
      <c r="CA71" s="30"/>
      <c r="CB71" s="30"/>
      <c r="CC71" s="31"/>
      <c r="CD71" s="33"/>
      <c r="CE71" s="32"/>
      <c r="CF71" s="30"/>
      <c r="CG71" s="30"/>
      <c r="CH71" s="31"/>
      <c r="CI71" s="33"/>
      <c r="CJ71" s="32"/>
      <c r="CK71" s="30"/>
      <c r="CL71" s="30"/>
      <c r="CM71" s="31"/>
      <c r="CN71" s="33"/>
      <c r="CO71" s="32"/>
      <c r="CP71" s="30"/>
      <c r="CQ71" s="30"/>
      <c r="CR71" s="31"/>
      <c r="CS71" s="33"/>
      <c r="CT71" s="32"/>
      <c r="CU71" s="30"/>
      <c r="CV71" s="30"/>
      <c r="CW71" s="31"/>
      <c r="CX71" s="33"/>
      <c r="CY71" s="32"/>
      <c r="CZ71" s="30"/>
      <c r="DA71" s="30"/>
      <c r="DB71" s="31"/>
      <c r="DC71" s="33"/>
      <c r="DD71" s="32"/>
      <c r="DE71" s="30"/>
      <c r="DF71" s="30"/>
      <c r="DG71" s="31"/>
      <c r="DH71" s="33"/>
      <c r="DI71" s="32"/>
      <c r="DJ71" s="30"/>
      <c r="DK71" s="30"/>
      <c r="DL71" s="31"/>
      <c r="DM71" s="33"/>
      <c r="DN71" s="32"/>
      <c r="DO71" s="30"/>
      <c r="DP71" s="30"/>
      <c r="DQ71" s="31"/>
      <c r="DR71" s="33"/>
      <c r="DS71" s="32"/>
      <c r="DT71" s="26">
        <f t="shared" si="1"/>
        <v>0</v>
      </c>
      <c r="DU71" s="254">
        <f t="shared" si="0"/>
        <v>0</v>
      </c>
    </row>
    <row r="72" spans="1:125">
      <c r="A72" s="204" t="str">
        <f>IF('04 Brukerregistrering'!C72="","",'04 Brukerregistrering'!C72)</f>
        <v/>
      </c>
      <c r="B72" s="205" t="str">
        <f>IF('04 Brukerregistrering'!G72="","",'04 Brukerregistrering'!G72)</f>
        <v/>
      </c>
      <c r="C72" s="206" t="str">
        <f>IF('04 Brukerregistrering'!I72="","",'04 Brukerregistrering'!I72)</f>
        <v/>
      </c>
      <c r="D72" s="207" t="str">
        <f>IF('05 Målinger'!M82="","",('05 Målinger'!M82-'05 Målinger'!$G$19)*'02 Kostnader lønn, utstyr osv. '!$S$26*(-1))</f>
        <v/>
      </c>
      <c r="E72" s="207" t="str">
        <f>IF(AND('05 Målinger'!N82="",'05 Målinger'!Q82=""),"",('05 Målinger'!N82+'05 Målinger'!Q82-'05 Målinger'!H82)*'02 Kostnader lønn, utstyr osv. '!$S$21/60*(-1)*'05 Målinger'!$E$14)</f>
        <v/>
      </c>
      <c r="F72" s="208" t="str">
        <f>IF('05 Målinger'!M82="","",('kjøring-støtteark'!E75-'kjøring-støtteark'!D75)*'02 Kostnader lønn, utstyr osv. '!$S$21/60*(-1)*'05 Målinger'!$E$14)</f>
        <v/>
      </c>
      <c r="G72" s="209" t="str">
        <f>IF('05 Målinger'!P82="","",('05 Målinger'!P82-'05 Målinger'!J82)*'02 Kostnader lønn, utstyr osv. '!$S$37*'05 Målinger'!$E$14*(-1))</f>
        <v/>
      </c>
      <c r="H72" s="210" t="str">
        <f>IF('05 Målinger'!O82="","",('05 Målinger'!O82-'05 Målinger'!I82)*'02 Kostnader lønn, utstyr osv. '!$S$32*(-1)*'05 Målinger'!$E$14)</f>
        <v/>
      </c>
      <c r="I72" s="207" t="str">
        <f>IF('05 Målinger'!X82="","",('05 Målinger'!X82-'05 Målinger'!$G$19)*'02 Kostnader lønn, utstyr osv. '!$S$26*(-1))</f>
        <v/>
      </c>
      <c r="J72" s="207" t="str">
        <f>IF(AND('05 Målinger'!X82="",'05 Målinger'!AB82=""),"",('05 Målinger'!X82+'05 Målinger'!AB82-'05 Målinger'!H82)*'02 Kostnader lønn, utstyr osv. '!$S$21/60*(-1)*'05 Målinger'!$E$14)</f>
        <v/>
      </c>
      <c r="K72" s="208" t="str">
        <f>IF('05 Målinger'!X82="","",('kjøring-støtteark'!F75-'kjøring-støtteark'!D75)*'02 Kostnader lønn, utstyr osv. '!$S$21/60*(-1)*'05 Målinger'!$E$14)</f>
        <v/>
      </c>
      <c r="L72" s="209" t="str">
        <f>IF('05 Målinger'!AA82="","",('05 Målinger'!AA82-'05 Målinger'!J82)*'02 Kostnader lønn, utstyr osv. '!$S$37*'05 Målinger'!$E$14*(-1))</f>
        <v/>
      </c>
      <c r="M72" s="210" t="str">
        <f>IF('05 Målinger'!Z82="","",('05 Målinger'!Z82-'05 Målinger'!I82)*'02 Kostnader lønn, utstyr osv. '!$S$32*(-1)*'05 Målinger'!$E$14)</f>
        <v/>
      </c>
      <c r="N72" s="207" t="str">
        <f>IF('05 Målinger'!AI82="","",('05 Målinger'!AI82-'05 Målinger'!$G$19)*'02 Kostnader lønn, utstyr osv. '!$S$26*(-1))</f>
        <v/>
      </c>
      <c r="O72" s="207" t="str">
        <f>IF(AND('05 Målinger'!AI82="",'05 Målinger'!AM82=""),"",('05 Målinger'!AI82+'05 Målinger'!AM82-'05 Målinger'!H82)*'02 Kostnader lønn, utstyr osv. '!$S$21/60*(-1)*'05 Målinger'!$E$14)</f>
        <v/>
      </c>
      <c r="P72" s="208" t="str">
        <f>IF('05 Målinger'!AI82="","",('kjøring-støtteark'!F75-'kjøring-støtteark'!G75)*'02 Kostnader lønn, utstyr osv. '!$S$21/60*(-1)*'05 Målinger'!$E$14)</f>
        <v/>
      </c>
      <c r="Q72" s="209" t="str">
        <f>IF('05 Målinger'!AL82="","",('05 Målinger'!AL82-'05 Målinger'!J82)*'02 Kostnader lønn, utstyr osv. '!$S$37*'05 Målinger'!$E$14*(-1))</f>
        <v/>
      </c>
      <c r="R72" s="210" t="str">
        <f>IF('05 Målinger'!AK82="","",('05 Målinger'!AK82-'05 Målinger'!I82)*'02 Kostnader lønn, utstyr osv. '!$S$32*(-1)*'05 Målinger'!$E$14)</f>
        <v/>
      </c>
      <c r="S72" s="207" t="str">
        <f>IF('05 Målinger'!AT82="","",('05 Målinger'!AT82-'05 Målinger'!$G$19)*'02 Kostnader lønn, utstyr osv. '!$S$26*(-1))</f>
        <v/>
      </c>
      <c r="T72" s="207" t="str">
        <f>IF(AND('05 Målinger'!AT82="",'05 Målinger'!AX82=""),"",('05 Målinger'!AT82+'05 Målinger'!AX82-'05 Målinger'!H82)*'02 Kostnader lønn, utstyr osv. '!$S$21/60*(-1)*'05 Målinger'!$E$14)</f>
        <v/>
      </c>
      <c r="U72" s="208" t="str">
        <f>IF('05 Målinger'!AT82="","",('kjøring-støtteark'!F75-'kjøring-støtteark'!H75)*'02 Kostnader lønn, utstyr osv. '!$S$21/60*(-1)*'05 Målinger'!$E$14)</f>
        <v/>
      </c>
      <c r="V72" s="209" t="str">
        <f>IF('05 Målinger'!AW82="","",('05 Målinger'!AW82-'05 Målinger'!J82)*'02 Kostnader lønn, utstyr osv. '!$S$37*'05 Målinger'!$E$14*(-1))</f>
        <v/>
      </c>
      <c r="W72" s="210" t="str">
        <f>IF('05 Målinger'!AV82="","",('05 Målinger'!AV82-'05 Målinger'!I82)*'02 Kostnader lønn, utstyr osv. '!$S$32*(-1)*'05 Målinger'!$E$14)</f>
        <v/>
      </c>
      <c r="X72" s="30"/>
      <c r="Y72" s="30"/>
      <c r="Z72" s="31"/>
      <c r="AA72" s="33"/>
      <c r="AB72" s="32"/>
      <c r="AC72" s="30"/>
      <c r="AD72" s="30"/>
      <c r="AE72" s="31"/>
      <c r="AF72" s="33"/>
      <c r="AG72" s="32"/>
      <c r="AH72" s="30"/>
      <c r="AI72" s="30"/>
      <c r="AJ72" s="31"/>
      <c r="AK72" s="33"/>
      <c r="AL72" s="32"/>
      <c r="AM72" s="30"/>
      <c r="AN72" s="30"/>
      <c r="AO72" s="31"/>
      <c r="AP72" s="33"/>
      <c r="AQ72" s="32"/>
      <c r="AR72" s="30"/>
      <c r="AS72" s="30"/>
      <c r="AT72" s="31"/>
      <c r="AU72" s="33"/>
      <c r="AV72" s="32"/>
      <c r="AW72" s="30"/>
      <c r="AX72" s="30"/>
      <c r="AY72" s="31"/>
      <c r="AZ72" s="33"/>
      <c r="BA72" s="32"/>
      <c r="BB72" s="30"/>
      <c r="BC72" s="30"/>
      <c r="BD72" s="31"/>
      <c r="BE72" s="33"/>
      <c r="BF72" s="32"/>
      <c r="BG72" s="30"/>
      <c r="BH72" s="30"/>
      <c r="BI72" s="31"/>
      <c r="BJ72" s="33"/>
      <c r="BK72" s="32"/>
      <c r="BL72" s="30"/>
      <c r="BM72" s="30"/>
      <c r="BN72" s="31"/>
      <c r="BO72" s="33"/>
      <c r="BP72" s="32"/>
      <c r="BQ72" s="30"/>
      <c r="BR72" s="30"/>
      <c r="BS72" s="31"/>
      <c r="BT72" s="33"/>
      <c r="BU72" s="32"/>
      <c r="BV72" s="30"/>
      <c r="BW72" s="30"/>
      <c r="BX72" s="31"/>
      <c r="BY72" s="33"/>
      <c r="BZ72" s="32"/>
      <c r="CA72" s="30"/>
      <c r="CB72" s="30"/>
      <c r="CC72" s="31"/>
      <c r="CD72" s="33"/>
      <c r="CE72" s="32"/>
      <c r="CF72" s="30"/>
      <c r="CG72" s="30"/>
      <c r="CH72" s="31"/>
      <c r="CI72" s="33"/>
      <c r="CJ72" s="32"/>
      <c r="CK72" s="30"/>
      <c r="CL72" s="30"/>
      <c r="CM72" s="31"/>
      <c r="CN72" s="33"/>
      <c r="CO72" s="32"/>
      <c r="CP72" s="30"/>
      <c r="CQ72" s="30"/>
      <c r="CR72" s="31"/>
      <c r="CS72" s="33"/>
      <c r="CT72" s="32"/>
      <c r="CU72" s="30"/>
      <c r="CV72" s="30"/>
      <c r="CW72" s="31"/>
      <c r="CX72" s="33"/>
      <c r="CY72" s="32"/>
      <c r="CZ72" s="30"/>
      <c r="DA72" s="30"/>
      <c r="DB72" s="31"/>
      <c r="DC72" s="33"/>
      <c r="DD72" s="32"/>
      <c r="DE72" s="30"/>
      <c r="DF72" s="30"/>
      <c r="DG72" s="31"/>
      <c r="DH72" s="33"/>
      <c r="DI72" s="32"/>
      <c r="DJ72" s="30"/>
      <c r="DK72" s="30"/>
      <c r="DL72" s="31"/>
      <c r="DM72" s="33"/>
      <c r="DN72" s="32"/>
      <c r="DO72" s="30"/>
      <c r="DP72" s="30"/>
      <c r="DQ72" s="31"/>
      <c r="DR72" s="33"/>
      <c r="DS72" s="32"/>
      <c r="DT72" s="26">
        <f t="shared" si="1"/>
        <v>0</v>
      </c>
      <c r="DU72" s="254">
        <f t="shared" si="0"/>
        <v>0</v>
      </c>
    </row>
    <row r="73" spans="1:125">
      <c r="A73" s="204" t="str">
        <f>IF('04 Brukerregistrering'!C73="","",'04 Brukerregistrering'!C73)</f>
        <v/>
      </c>
      <c r="B73" s="205" t="str">
        <f>IF('04 Brukerregistrering'!G73="","",'04 Brukerregistrering'!G73)</f>
        <v/>
      </c>
      <c r="C73" s="206" t="str">
        <f>IF('04 Brukerregistrering'!I73="","",'04 Brukerregistrering'!I73)</f>
        <v/>
      </c>
      <c r="D73" s="207" t="str">
        <f>IF('05 Målinger'!M83="","",('05 Målinger'!M83-'05 Målinger'!$G$19)*'02 Kostnader lønn, utstyr osv. '!$S$26*(-1))</f>
        <v/>
      </c>
      <c r="E73" s="207" t="str">
        <f>IF(AND('05 Målinger'!N83="",'05 Målinger'!Q83=""),"",('05 Målinger'!N83+'05 Målinger'!Q83-'05 Målinger'!H83)*'02 Kostnader lønn, utstyr osv. '!$S$21/60*(-1)*'05 Målinger'!$E$14)</f>
        <v/>
      </c>
      <c r="F73" s="208" t="str">
        <f>IF('05 Målinger'!M83="","",('kjøring-støtteark'!E76-'kjøring-støtteark'!D76)*'02 Kostnader lønn, utstyr osv. '!$S$21/60*(-1)*'05 Målinger'!$E$14)</f>
        <v/>
      </c>
      <c r="G73" s="209" t="str">
        <f>IF('05 Målinger'!P83="","",('05 Målinger'!P83-'05 Målinger'!J83)*'02 Kostnader lønn, utstyr osv. '!$S$37*'05 Målinger'!$E$14*(-1))</f>
        <v/>
      </c>
      <c r="H73" s="210" t="str">
        <f>IF('05 Målinger'!O83="","",('05 Målinger'!O83-'05 Målinger'!I83)*'02 Kostnader lønn, utstyr osv. '!$S$32*(-1)*'05 Målinger'!$E$14)</f>
        <v/>
      </c>
      <c r="I73" s="207" t="str">
        <f>IF('05 Målinger'!X83="","",('05 Målinger'!X83-'05 Målinger'!$G$19)*'02 Kostnader lønn, utstyr osv. '!$S$26*(-1))</f>
        <v/>
      </c>
      <c r="J73" s="207" t="str">
        <f>IF(AND('05 Målinger'!X83="",'05 Målinger'!AB83=""),"",('05 Målinger'!X83+'05 Målinger'!AB83-'05 Målinger'!H83)*'02 Kostnader lønn, utstyr osv. '!$S$21/60*(-1)*'05 Målinger'!$E$14)</f>
        <v/>
      </c>
      <c r="K73" s="208" t="str">
        <f>IF('05 Målinger'!X83="","",('kjøring-støtteark'!F76-'kjøring-støtteark'!D76)*'02 Kostnader lønn, utstyr osv. '!$S$21/60*(-1)*'05 Målinger'!$E$14)</f>
        <v/>
      </c>
      <c r="L73" s="209" t="str">
        <f>IF('05 Målinger'!AA83="","",('05 Målinger'!AA83-'05 Målinger'!J83)*'02 Kostnader lønn, utstyr osv. '!$S$37*'05 Målinger'!$E$14*(-1))</f>
        <v/>
      </c>
      <c r="M73" s="210" t="str">
        <f>IF('05 Målinger'!Z83="","",('05 Målinger'!Z83-'05 Målinger'!I83)*'02 Kostnader lønn, utstyr osv. '!$S$32*(-1)*'05 Målinger'!$E$14)</f>
        <v/>
      </c>
      <c r="N73" s="207" t="str">
        <f>IF('05 Målinger'!AI83="","",('05 Målinger'!AI83-'05 Målinger'!$G$19)*'02 Kostnader lønn, utstyr osv. '!$S$26*(-1))</f>
        <v/>
      </c>
      <c r="O73" s="207" t="str">
        <f>IF(AND('05 Målinger'!AI83="",'05 Målinger'!AM83=""),"",('05 Målinger'!AI83+'05 Målinger'!AM83-'05 Målinger'!H83)*'02 Kostnader lønn, utstyr osv. '!$S$21/60*(-1)*'05 Målinger'!$E$14)</f>
        <v/>
      </c>
      <c r="P73" s="208" t="str">
        <f>IF('05 Målinger'!AI83="","",('kjøring-støtteark'!F76-'kjøring-støtteark'!G76)*'02 Kostnader lønn, utstyr osv. '!$S$21/60*(-1)*'05 Målinger'!$E$14)</f>
        <v/>
      </c>
      <c r="Q73" s="209" t="str">
        <f>IF('05 Målinger'!AL83="","",('05 Målinger'!AL83-'05 Målinger'!J83)*'02 Kostnader lønn, utstyr osv. '!$S$37*'05 Målinger'!$E$14*(-1))</f>
        <v/>
      </c>
      <c r="R73" s="210" t="str">
        <f>IF('05 Målinger'!AK83="","",('05 Målinger'!AK83-'05 Målinger'!I83)*'02 Kostnader lønn, utstyr osv. '!$S$32*(-1)*'05 Målinger'!$E$14)</f>
        <v/>
      </c>
      <c r="S73" s="207" t="str">
        <f>IF('05 Målinger'!AT83="","",('05 Målinger'!AT83-'05 Målinger'!$G$19)*'02 Kostnader lønn, utstyr osv. '!$S$26*(-1))</f>
        <v/>
      </c>
      <c r="T73" s="207" t="str">
        <f>IF(AND('05 Målinger'!AT83="",'05 Målinger'!AX83=""),"",('05 Målinger'!AT83+'05 Målinger'!AX83-'05 Målinger'!H83)*'02 Kostnader lønn, utstyr osv. '!$S$21/60*(-1)*'05 Målinger'!$E$14)</f>
        <v/>
      </c>
      <c r="U73" s="208" t="str">
        <f>IF('05 Målinger'!AT83="","",('kjøring-støtteark'!F76-'kjøring-støtteark'!H76)*'02 Kostnader lønn, utstyr osv. '!$S$21/60*(-1)*'05 Målinger'!$E$14)</f>
        <v/>
      </c>
      <c r="V73" s="209" t="str">
        <f>IF('05 Målinger'!AW83="","",('05 Målinger'!AW83-'05 Målinger'!J83)*'02 Kostnader lønn, utstyr osv. '!$S$37*'05 Målinger'!$E$14*(-1))</f>
        <v/>
      </c>
      <c r="W73" s="210" t="str">
        <f>IF('05 Målinger'!AV83="","",('05 Målinger'!AV83-'05 Målinger'!I83)*'02 Kostnader lønn, utstyr osv. '!$S$32*(-1)*'05 Målinger'!$E$14)</f>
        <v/>
      </c>
      <c r="X73" s="30"/>
      <c r="Y73" s="30"/>
      <c r="Z73" s="31"/>
      <c r="AA73" s="33"/>
      <c r="AB73" s="32"/>
      <c r="AC73" s="30"/>
      <c r="AD73" s="30"/>
      <c r="AE73" s="31"/>
      <c r="AF73" s="33"/>
      <c r="AG73" s="32"/>
      <c r="AH73" s="30"/>
      <c r="AI73" s="30"/>
      <c r="AJ73" s="31"/>
      <c r="AK73" s="33"/>
      <c r="AL73" s="32"/>
      <c r="AM73" s="30"/>
      <c r="AN73" s="30"/>
      <c r="AO73" s="31"/>
      <c r="AP73" s="33"/>
      <c r="AQ73" s="32"/>
      <c r="AR73" s="30"/>
      <c r="AS73" s="30"/>
      <c r="AT73" s="31"/>
      <c r="AU73" s="33"/>
      <c r="AV73" s="32"/>
      <c r="AW73" s="30"/>
      <c r="AX73" s="30"/>
      <c r="AY73" s="31"/>
      <c r="AZ73" s="33"/>
      <c r="BA73" s="32"/>
      <c r="BB73" s="30"/>
      <c r="BC73" s="30"/>
      <c r="BD73" s="31"/>
      <c r="BE73" s="33"/>
      <c r="BF73" s="32"/>
      <c r="BG73" s="30"/>
      <c r="BH73" s="30"/>
      <c r="BI73" s="31"/>
      <c r="BJ73" s="33"/>
      <c r="BK73" s="32"/>
      <c r="BL73" s="30"/>
      <c r="BM73" s="30"/>
      <c r="BN73" s="31"/>
      <c r="BO73" s="33"/>
      <c r="BP73" s="32"/>
      <c r="BQ73" s="30"/>
      <c r="BR73" s="30"/>
      <c r="BS73" s="31"/>
      <c r="BT73" s="33"/>
      <c r="BU73" s="32"/>
      <c r="BV73" s="30"/>
      <c r="BW73" s="30"/>
      <c r="BX73" s="31"/>
      <c r="BY73" s="33"/>
      <c r="BZ73" s="32"/>
      <c r="CA73" s="30"/>
      <c r="CB73" s="30"/>
      <c r="CC73" s="31"/>
      <c r="CD73" s="33"/>
      <c r="CE73" s="32"/>
      <c r="CF73" s="30"/>
      <c r="CG73" s="30"/>
      <c r="CH73" s="31"/>
      <c r="CI73" s="33"/>
      <c r="CJ73" s="32"/>
      <c r="CK73" s="30"/>
      <c r="CL73" s="30"/>
      <c r="CM73" s="31"/>
      <c r="CN73" s="33"/>
      <c r="CO73" s="32"/>
      <c r="CP73" s="30"/>
      <c r="CQ73" s="30"/>
      <c r="CR73" s="31"/>
      <c r="CS73" s="33"/>
      <c r="CT73" s="32"/>
      <c r="CU73" s="30"/>
      <c r="CV73" s="30"/>
      <c r="CW73" s="31"/>
      <c r="CX73" s="33"/>
      <c r="CY73" s="32"/>
      <c r="CZ73" s="30"/>
      <c r="DA73" s="30"/>
      <c r="DB73" s="31"/>
      <c r="DC73" s="33"/>
      <c r="DD73" s="32"/>
      <c r="DE73" s="30"/>
      <c r="DF73" s="30"/>
      <c r="DG73" s="31"/>
      <c r="DH73" s="33"/>
      <c r="DI73" s="32"/>
      <c r="DJ73" s="30"/>
      <c r="DK73" s="30"/>
      <c r="DL73" s="31"/>
      <c r="DM73" s="33"/>
      <c r="DN73" s="32"/>
      <c r="DO73" s="30"/>
      <c r="DP73" s="30"/>
      <c r="DQ73" s="31"/>
      <c r="DR73" s="33"/>
      <c r="DS73" s="32"/>
      <c r="DT73" s="26">
        <f t="shared" si="1"/>
        <v>0</v>
      </c>
      <c r="DU73" s="254">
        <f t="shared" si="0"/>
        <v>0</v>
      </c>
    </row>
    <row r="74" spans="1:125">
      <c r="A74" s="204" t="str">
        <f>IF('04 Brukerregistrering'!C74="","",'04 Brukerregistrering'!C74)</f>
        <v/>
      </c>
      <c r="B74" s="205" t="str">
        <f>IF('04 Brukerregistrering'!G74="","",'04 Brukerregistrering'!G74)</f>
        <v/>
      </c>
      <c r="C74" s="206" t="str">
        <f>IF('04 Brukerregistrering'!I74="","",'04 Brukerregistrering'!I74)</f>
        <v/>
      </c>
      <c r="D74" s="207" t="str">
        <f>IF('05 Målinger'!M84="","",('05 Målinger'!M84-'05 Målinger'!$G$19)*'02 Kostnader lønn, utstyr osv. '!$S$26*(-1))</f>
        <v/>
      </c>
      <c r="E74" s="207" t="str">
        <f>IF(AND('05 Målinger'!N84="",'05 Målinger'!Q84=""),"",('05 Målinger'!N84+'05 Målinger'!Q84-'05 Målinger'!H84)*'02 Kostnader lønn, utstyr osv. '!$S$21/60*(-1)*'05 Målinger'!$E$14)</f>
        <v/>
      </c>
      <c r="F74" s="208" t="str">
        <f>IF('05 Målinger'!M84="","",('kjøring-støtteark'!E77-'kjøring-støtteark'!D77)*'02 Kostnader lønn, utstyr osv. '!$S$21/60*(-1)*'05 Målinger'!$E$14)</f>
        <v/>
      </c>
      <c r="G74" s="209" t="str">
        <f>IF('05 Målinger'!P84="","",('05 Målinger'!P84-'05 Målinger'!J84)*'02 Kostnader lønn, utstyr osv. '!$S$37*'05 Målinger'!$E$14*(-1))</f>
        <v/>
      </c>
      <c r="H74" s="210" t="str">
        <f>IF('05 Målinger'!O84="","",('05 Målinger'!O84-'05 Målinger'!I84)*'02 Kostnader lønn, utstyr osv. '!$S$32*(-1)*'05 Målinger'!$E$14)</f>
        <v/>
      </c>
      <c r="I74" s="207" t="str">
        <f>IF('05 Målinger'!X84="","",('05 Målinger'!X84-'05 Målinger'!$G$19)*'02 Kostnader lønn, utstyr osv. '!$S$26*(-1))</f>
        <v/>
      </c>
      <c r="J74" s="207" t="str">
        <f>IF(AND('05 Målinger'!X84="",'05 Målinger'!AB84=""),"",('05 Målinger'!X84+'05 Målinger'!AB84-'05 Målinger'!H84)*'02 Kostnader lønn, utstyr osv. '!$S$21/60*(-1)*'05 Målinger'!$E$14)</f>
        <v/>
      </c>
      <c r="K74" s="208" t="str">
        <f>IF('05 Målinger'!X84="","",('kjøring-støtteark'!F77-'kjøring-støtteark'!D77)*'02 Kostnader lønn, utstyr osv. '!$S$21/60*(-1)*'05 Målinger'!$E$14)</f>
        <v/>
      </c>
      <c r="L74" s="209" t="str">
        <f>IF('05 Målinger'!AA84="","",('05 Målinger'!AA84-'05 Målinger'!J84)*'02 Kostnader lønn, utstyr osv. '!$S$37*'05 Målinger'!$E$14*(-1))</f>
        <v/>
      </c>
      <c r="M74" s="210" t="str">
        <f>IF('05 Målinger'!Z84="","",('05 Målinger'!Z84-'05 Målinger'!I84)*'02 Kostnader lønn, utstyr osv. '!$S$32*(-1)*'05 Målinger'!$E$14)</f>
        <v/>
      </c>
      <c r="N74" s="207" t="str">
        <f>IF('05 Målinger'!AI84="","",('05 Målinger'!AI84-'05 Målinger'!$G$19)*'02 Kostnader lønn, utstyr osv. '!$S$26*(-1))</f>
        <v/>
      </c>
      <c r="O74" s="207" t="str">
        <f>IF(AND('05 Målinger'!AI84="",'05 Målinger'!AM84=""),"",('05 Målinger'!AI84+'05 Målinger'!AM84-'05 Målinger'!H84)*'02 Kostnader lønn, utstyr osv. '!$S$21/60*(-1)*'05 Målinger'!$E$14)</f>
        <v/>
      </c>
      <c r="P74" s="208" t="str">
        <f>IF('05 Målinger'!AI84="","",('kjøring-støtteark'!F77-'kjøring-støtteark'!G77)*'02 Kostnader lønn, utstyr osv. '!$S$21/60*(-1)*'05 Målinger'!$E$14)</f>
        <v/>
      </c>
      <c r="Q74" s="209" t="str">
        <f>IF('05 Målinger'!AL84="","",('05 Målinger'!AL84-'05 Målinger'!J84)*'02 Kostnader lønn, utstyr osv. '!$S$37*'05 Målinger'!$E$14*(-1))</f>
        <v/>
      </c>
      <c r="R74" s="210" t="str">
        <f>IF('05 Målinger'!AK84="","",('05 Målinger'!AK84-'05 Målinger'!I84)*'02 Kostnader lønn, utstyr osv. '!$S$32*(-1)*'05 Målinger'!$E$14)</f>
        <v/>
      </c>
      <c r="S74" s="207" t="str">
        <f>IF('05 Målinger'!AT84="","",('05 Målinger'!AT84-'05 Målinger'!$G$19)*'02 Kostnader lønn, utstyr osv. '!$S$26*(-1))</f>
        <v/>
      </c>
      <c r="T74" s="207" t="str">
        <f>IF(AND('05 Målinger'!AT84="",'05 Målinger'!AX84=""),"",('05 Målinger'!AT84+'05 Målinger'!AX84-'05 Målinger'!H84)*'02 Kostnader lønn, utstyr osv. '!$S$21/60*(-1)*'05 Målinger'!$E$14)</f>
        <v/>
      </c>
      <c r="U74" s="208" t="str">
        <f>IF('05 Målinger'!AT84="","",('kjøring-støtteark'!F77-'kjøring-støtteark'!H77)*'02 Kostnader lønn, utstyr osv. '!$S$21/60*(-1)*'05 Målinger'!$E$14)</f>
        <v/>
      </c>
      <c r="V74" s="209" t="str">
        <f>IF('05 Målinger'!AW84="","",('05 Målinger'!AW84-'05 Målinger'!J84)*'02 Kostnader lønn, utstyr osv. '!$S$37*'05 Målinger'!$E$14*(-1))</f>
        <v/>
      </c>
      <c r="W74" s="210" t="str">
        <f>IF('05 Målinger'!AV84="","",('05 Målinger'!AV84-'05 Målinger'!I84)*'02 Kostnader lønn, utstyr osv. '!$S$32*(-1)*'05 Målinger'!$E$14)</f>
        <v/>
      </c>
      <c r="X74" s="30"/>
      <c r="Y74" s="30"/>
      <c r="Z74" s="31"/>
      <c r="AA74" s="33"/>
      <c r="AB74" s="32"/>
      <c r="AC74" s="30"/>
      <c r="AD74" s="30"/>
      <c r="AE74" s="31"/>
      <c r="AF74" s="33"/>
      <c r="AG74" s="32"/>
      <c r="AH74" s="30"/>
      <c r="AI74" s="30"/>
      <c r="AJ74" s="31"/>
      <c r="AK74" s="33"/>
      <c r="AL74" s="32"/>
      <c r="AM74" s="30"/>
      <c r="AN74" s="30"/>
      <c r="AO74" s="31"/>
      <c r="AP74" s="33"/>
      <c r="AQ74" s="32"/>
      <c r="AR74" s="30"/>
      <c r="AS74" s="30"/>
      <c r="AT74" s="31"/>
      <c r="AU74" s="33"/>
      <c r="AV74" s="32"/>
      <c r="AW74" s="30"/>
      <c r="AX74" s="30"/>
      <c r="AY74" s="31"/>
      <c r="AZ74" s="33"/>
      <c r="BA74" s="32"/>
      <c r="BB74" s="30"/>
      <c r="BC74" s="30"/>
      <c r="BD74" s="31"/>
      <c r="BE74" s="33"/>
      <c r="BF74" s="32"/>
      <c r="BG74" s="30"/>
      <c r="BH74" s="30"/>
      <c r="BI74" s="31"/>
      <c r="BJ74" s="33"/>
      <c r="BK74" s="32"/>
      <c r="BL74" s="30"/>
      <c r="BM74" s="30"/>
      <c r="BN74" s="31"/>
      <c r="BO74" s="33"/>
      <c r="BP74" s="32"/>
      <c r="BQ74" s="30"/>
      <c r="BR74" s="30"/>
      <c r="BS74" s="31"/>
      <c r="BT74" s="33"/>
      <c r="BU74" s="32"/>
      <c r="BV74" s="30"/>
      <c r="BW74" s="30"/>
      <c r="BX74" s="31"/>
      <c r="BY74" s="33"/>
      <c r="BZ74" s="32"/>
      <c r="CA74" s="30"/>
      <c r="CB74" s="30"/>
      <c r="CC74" s="31"/>
      <c r="CD74" s="33"/>
      <c r="CE74" s="32"/>
      <c r="CF74" s="30"/>
      <c r="CG74" s="30"/>
      <c r="CH74" s="31"/>
      <c r="CI74" s="33"/>
      <c r="CJ74" s="32"/>
      <c r="CK74" s="30"/>
      <c r="CL74" s="30"/>
      <c r="CM74" s="31"/>
      <c r="CN74" s="33"/>
      <c r="CO74" s="32"/>
      <c r="CP74" s="30"/>
      <c r="CQ74" s="30"/>
      <c r="CR74" s="31"/>
      <c r="CS74" s="33"/>
      <c r="CT74" s="32"/>
      <c r="CU74" s="30"/>
      <c r="CV74" s="30"/>
      <c r="CW74" s="31"/>
      <c r="CX74" s="33"/>
      <c r="CY74" s="32"/>
      <c r="CZ74" s="30"/>
      <c r="DA74" s="30"/>
      <c r="DB74" s="31"/>
      <c r="DC74" s="33"/>
      <c r="DD74" s="32"/>
      <c r="DE74" s="30"/>
      <c r="DF74" s="30"/>
      <c r="DG74" s="31"/>
      <c r="DH74" s="33"/>
      <c r="DI74" s="32"/>
      <c r="DJ74" s="30"/>
      <c r="DK74" s="30"/>
      <c r="DL74" s="31"/>
      <c r="DM74" s="33"/>
      <c r="DN74" s="32"/>
      <c r="DO74" s="30"/>
      <c r="DP74" s="30"/>
      <c r="DQ74" s="31"/>
      <c r="DR74" s="33"/>
      <c r="DS74" s="32"/>
      <c r="DT74" s="26">
        <f t="shared" si="1"/>
        <v>0</v>
      </c>
      <c r="DU74" s="254">
        <f t="shared" ref="DU74:DU137" si="2">SUM(D74:W74)</f>
        <v>0</v>
      </c>
    </row>
    <row r="75" spans="1:125">
      <c r="A75" s="204" t="str">
        <f>IF('04 Brukerregistrering'!C75="","",'04 Brukerregistrering'!C75)</f>
        <v/>
      </c>
      <c r="B75" s="205" t="str">
        <f>IF('04 Brukerregistrering'!G75="","",'04 Brukerregistrering'!G75)</f>
        <v/>
      </c>
      <c r="C75" s="206" t="str">
        <f>IF('04 Brukerregistrering'!I75="","",'04 Brukerregistrering'!I75)</f>
        <v/>
      </c>
      <c r="D75" s="207" t="str">
        <f>IF('05 Målinger'!M85="","",('05 Målinger'!M85-'05 Målinger'!$G$19)*'02 Kostnader lønn, utstyr osv. '!$S$26*(-1))</f>
        <v/>
      </c>
      <c r="E75" s="207" t="str">
        <f>IF(AND('05 Målinger'!N85="",'05 Målinger'!Q85=""),"",('05 Målinger'!N85+'05 Målinger'!Q85-'05 Målinger'!H85)*'02 Kostnader lønn, utstyr osv. '!$S$21/60*(-1)*'05 Målinger'!$E$14)</f>
        <v/>
      </c>
      <c r="F75" s="208" t="str">
        <f>IF('05 Målinger'!M85="","",('kjøring-støtteark'!E78-'kjøring-støtteark'!D78)*'02 Kostnader lønn, utstyr osv. '!$S$21/60*(-1)*'05 Målinger'!$E$14)</f>
        <v/>
      </c>
      <c r="G75" s="209" t="str">
        <f>IF('05 Målinger'!P85="","",('05 Målinger'!P85-'05 Målinger'!J85)*'02 Kostnader lønn, utstyr osv. '!$S$37*'05 Målinger'!$E$14*(-1))</f>
        <v/>
      </c>
      <c r="H75" s="210" t="str">
        <f>IF('05 Målinger'!O85="","",('05 Målinger'!O85-'05 Målinger'!I85)*'02 Kostnader lønn, utstyr osv. '!$S$32*(-1)*'05 Målinger'!$E$14)</f>
        <v/>
      </c>
      <c r="I75" s="207" t="str">
        <f>IF('05 Målinger'!X85="","",('05 Målinger'!X85-'05 Målinger'!$G$19)*'02 Kostnader lønn, utstyr osv. '!$S$26*(-1))</f>
        <v/>
      </c>
      <c r="J75" s="207" t="str">
        <f>IF(AND('05 Målinger'!X85="",'05 Målinger'!AB85=""),"",('05 Målinger'!X85+'05 Målinger'!AB85-'05 Målinger'!H85)*'02 Kostnader lønn, utstyr osv. '!$S$21/60*(-1)*'05 Målinger'!$E$14)</f>
        <v/>
      </c>
      <c r="K75" s="208" t="str">
        <f>IF('05 Målinger'!X85="","",('kjøring-støtteark'!F78-'kjøring-støtteark'!D78)*'02 Kostnader lønn, utstyr osv. '!$S$21/60*(-1)*'05 Målinger'!$E$14)</f>
        <v/>
      </c>
      <c r="L75" s="209" t="str">
        <f>IF('05 Målinger'!AA85="","",('05 Målinger'!AA85-'05 Målinger'!J85)*'02 Kostnader lønn, utstyr osv. '!$S$37*'05 Målinger'!$E$14*(-1))</f>
        <v/>
      </c>
      <c r="M75" s="210" t="str">
        <f>IF('05 Målinger'!Z85="","",('05 Målinger'!Z85-'05 Målinger'!I85)*'02 Kostnader lønn, utstyr osv. '!$S$32*(-1)*'05 Målinger'!$E$14)</f>
        <v/>
      </c>
      <c r="N75" s="207" t="str">
        <f>IF('05 Målinger'!AI85="","",('05 Målinger'!AI85-'05 Målinger'!$G$19)*'02 Kostnader lønn, utstyr osv. '!$S$26*(-1))</f>
        <v/>
      </c>
      <c r="O75" s="207" t="str">
        <f>IF(AND('05 Målinger'!AI85="",'05 Målinger'!AM85=""),"",('05 Målinger'!AI85+'05 Målinger'!AM85-'05 Målinger'!H85)*'02 Kostnader lønn, utstyr osv. '!$S$21/60*(-1)*'05 Målinger'!$E$14)</f>
        <v/>
      </c>
      <c r="P75" s="208" t="str">
        <f>IF('05 Målinger'!AI85="","",('kjøring-støtteark'!F78-'kjøring-støtteark'!G78)*'02 Kostnader lønn, utstyr osv. '!$S$21/60*(-1)*'05 Målinger'!$E$14)</f>
        <v/>
      </c>
      <c r="Q75" s="209" t="str">
        <f>IF('05 Målinger'!AL85="","",('05 Målinger'!AL85-'05 Målinger'!J85)*'02 Kostnader lønn, utstyr osv. '!$S$37*'05 Målinger'!$E$14*(-1))</f>
        <v/>
      </c>
      <c r="R75" s="210" t="str">
        <f>IF('05 Målinger'!AK85="","",('05 Målinger'!AK85-'05 Målinger'!I85)*'02 Kostnader lønn, utstyr osv. '!$S$32*(-1)*'05 Målinger'!$E$14)</f>
        <v/>
      </c>
      <c r="S75" s="207" t="str">
        <f>IF('05 Målinger'!AT85="","",('05 Målinger'!AT85-'05 Målinger'!$G$19)*'02 Kostnader lønn, utstyr osv. '!$S$26*(-1))</f>
        <v/>
      </c>
      <c r="T75" s="207" t="str">
        <f>IF(AND('05 Målinger'!AT85="",'05 Målinger'!AX85=""),"",('05 Målinger'!AT85+'05 Målinger'!AX85-'05 Målinger'!H85)*'02 Kostnader lønn, utstyr osv. '!$S$21/60*(-1)*'05 Målinger'!$E$14)</f>
        <v/>
      </c>
      <c r="U75" s="208" t="str">
        <f>IF('05 Målinger'!AT85="","",('kjøring-støtteark'!F78-'kjøring-støtteark'!H78)*'02 Kostnader lønn, utstyr osv. '!$S$21/60*(-1)*'05 Målinger'!$E$14)</f>
        <v/>
      </c>
      <c r="V75" s="209" t="str">
        <f>IF('05 Målinger'!AW85="","",('05 Målinger'!AW85-'05 Målinger'!J85)*'02 Kostnader lønn, utstyr osv. '!$S$37*'05 Målinger'!$E$14*(-1))</f>
        <v/>
      </c>
      <c r="W75" s="210" t="str">
        <f>IF('05 Målinger'!AV85="","",('05 Målinger'!AV85-'05 Målinger'!I85)*'02 Kostnader lønn, utstyr osv. '!$S$32*(-1)*'05 Målinger'!$E$14)</f>
        <v/>
      </c>
      <c r="X75" s="30"/>
      <c r="Y75" s="30"/>
      <c r="Z75" s="31"/>
      <c r="AA75" s="33"/>
      <c r="AB75" s="32"/>
      <c r="AC75" s="30"/>
      <c r="AD75" s="30"/>
      <c r="AE75" s="31"/>
      <c r="AF75" s="33"/>
      <c r="AG75" s="32"/>
      <c r="AH75" s="30"/>
      <c r="AI75" s="30"/>
      <c r="AJ75" s="31"/>
      <c r="AK75" s="33"/>
      <c r="AL75" s="32"/>
      <c r="AM75" s="30"/>
      <c r="AN75" s="30"/>
      <c r="AO75" s="31"/>
      <c r="AP75" s="33"/>
      <c r="AQ75" s="32"/>
      <c r="AR75" s="30"/>
      <c r="AS75" s="30"/>
      <c r="AT75" s="31"/>
      <c r="AU75" s="33"/>
      <c r="AV75" s="32"/>
      <c r="AW75" s="30"/>
      <c r="AX75" s="30"/>
      <c r="AY75" s="31"/>
      <c r="AZ75" s="33"/>
      <c r="BA75" s="32"/>
      <c r="BB75" s="30"/>
      <c r="BC75" s="30"/>
      <c r="BD75" s="31"/>
      <c r="BE75" s="33"/>
      <c r="BF75" s="32"/>
      <c r="BG75" s="30"/>
      <c r="BH75" s="30"/>
      <c r="BI75" s="31"/>
      <c r="BJ75" s="33"/>
      <c r="BK75" s="32"/>
      <c r="BL75" s="30"/>
      <c r="BM75" s="30"/>
      <c r="BN75" s="31"/>
      <c r="BO75" s="33"/>
      <c r="BP75" s="32"/>
      <c r="BQ75" s="30"/>
      <c r="BR75" s="30"/>
      <c r="BS75" s="31"/>
      <c r="BT75" s="33"/>
      <c r="BU75" s="32"/>
      <c r="BV75" s="30"/>
      <c r="BW75" s="30"/>
      <c r="BX75" s="31"/>
      <c r="BY75" s="33"/>
      <c r="BZ75" s="32"/>
      <c r="CA75" s="30"/>
      <c r="CB75" s="30"/>
      <c r="CC75" s="31"/>
      <c r="CD75" s="33"/>
      <c r="CE75" s="32"/>
      <c r="CF75" s="30"/>
      <c r="CG75" s="30"/>
      <c r="CH75" s="31"/>
      <c r="CI75" s="33"/>
      <c r="CJ75" s="32"/>
      <c r="CK75" s="30"/>
      <c r="CL75" s="30"/>
      <c r="CM75" s="31"/>
      <c r="CN75" s="33"/>
      <c r="CO75" s="32"/>
      <c r="CP75" s="30"/>
      <c r="CQ75" s="30"/>
      <c r="CR75" s="31"/>
      <c r="CS75" s="33"/>
      <c r="CT75" s="32"/>
      <c r="CU75" s="30"/>
      <c r="CV75" s="30"/>
      <c r="CW75" s="31"/>
      <c r="CX75" s="33"/>
      <c r="CY75" s="32"/>
      <c r="CZ75" s="30"/>
      <c r="DA75" s="30"/>
      <c r="DB75" s="31"/>
      <c r="DC75" s="33"/>
      <c r="DD75" s="32"/>
      <c r="DE75" s="30"/>
      <c r="DF75" s="30"/>
      <c r="DG75" s="31"/>
      <c r="DH75" s="33"/>
      <c r="DI75" s="32"/>
      <c r="DJ75" s="30"/>
      <c r="DK75" s="30"/>
      <c r="DL75" s="31"/>
      <c r="DM75" s="33"/>
      <c r="DN75" s="32"/>
      <c r="DO75" s="30"/>
      <c r="DP75" s="30"/>
      <c r="DQ75" s="31"/>
      <c r="DR75" s="33"/>
      <c r="DS75" s="32"/>
      <c r="DT75" s="26">
        <f t="shared" ref="DT75:DT138" si="3">SUM(D75:DS75)</f>
        <v>0</v>
      </c>
      <c r="DU75" s="254">
        <f t="shared" si="2"/>
        <v>0</v>
      </c>
    </row>
    <row r="76" spans="1:125">
      <c r="A76" s="204" t="str">
        <f>IF('04 Brukerregistrering'!C76="","",'04 Brukerregistrering'!C76)</f>
        <v/>
      </c>
      <c r="B76" s="205" t="str">
        <f>IF('04 Brukerregistrering'!G76="","",'04 Brukerregistrering'!G76)</f>
        <v/>
      </c>
      <c r="C76" s="206" t="str">
        <f>IF('04 Brukerregistrering'!I76="","",'04 Brukerregistrering'!I76)</f>
        <v/>
      </c>
      <c r="D76" s="207" t="str">
        <f>IF('05 Målinger'!M86="","",('05 Målinger'!M86-'05 Målinger'!$G$19)*'02 Kostnader lønn, utstyr osv. '!$S$26*(-1))</f>
        <v/>
      </c>
      <c r="E76" s="207" t="str">
        <f>IF(AND('05 Målinger'!N86="",'05 Målinger'!Q86=""),"",('05 Målinger'!N86+'05 Målinger'!Q86-'05 Målinger'!H86)*'02 Kostnader lønn, utstyr osv. '!$S$21/60*(-1)*'05 Målinger'!$E$14)</f>
        <v/>
      </c>
      <c r="F76" s="208" t="str">
        <f>IF('05 Målinger'!M86="","",('kjøring-støtteark'!E79-'kjøring-støtteark'!D79)*'02 Kostnader lønn, utstyr osv. '!$S$21/60*(-1)*'05 Målinger'!$E$14)</f>
        <v/>
      </c>
      <c r="G76" s="209" t="str">
        <f>IF('05 Målinger'!P86="","",('05 Målinger'!P86-'05 Målinger'!J86)*'02 Kostnader lønn, utstyr osv. '!$S$37*'05 Målinger'!$E$14*(-1))</f>
        <v/>
      </c>
      <c r="H76" s="210" t="str">
        <f>IF('05 Målinger'!O86="","",('05 Målinger'!O86-'05 Målinger'!I86)*'02 Kostnader lønn, utstyr osv. '!$S$32*(-1)*'05 Målinger'!$E$14)</f>
        <v/>
      </c>
      <c r="I76" s="207" t="str">
        <f>IF('05 Målinger'!X86="","",('05 Målinger'!X86-'05 Målinger'!$G$19)*'02 Kostnader lønn, utstyr osv. '!$S$26*(-1))</f>
        <v/>
      </c>
      <c r="J76" s="207" t="str">
        <f>IF(AND('05 Målinger'!X86="",'05 Målinger'!AB86=""),"",('05 Målinger'!X86+'05 Målinger'!AB86-'05 Målinger'!H86)*'02 Kostnader lønn, utstyr osv. '!$S$21/60*(-1)*'05 Målinger'!$E$14)</f>
        <v/>
      </c>
      <c r="K76" s="208" t="str">
        <f>IF('05 Målinger'!X86="","",('kjøring-støtteark'!F79-'kjøring-støtteark'!D79)*'02 Kostnader lønn, utstyr osv. '!$S$21/60*(-1)*'05 Målinger'!$E$14)</f>
        <v/>
      </c>
      <c r="L76" s="209" t="str">
        <f>IF('05 Målinger'!AA86="","",('05 Målinger'!AA86-'05 Målinger'!J86)*'02 Kostnader lønn, utstyr osv. '!$S$37*'05 Målinger'!$E$14*(-1))</f>
        <v/>
      </c>
      <c r="M76" s="210" t="str">
        <f>IF('05 Målinger'!Z86="","",('05 Målinger'!Z86-'05 Målinger'!I86)*'02 Kostnader lønn, utstyr osv. '!$S$32*(-1)*'05 Målinger'!$E$14)</f>
        <v/>
      </c>
      <c r="N76" s="207" t="str">
        <f>IF('05 Målinger'!AI86="","",('05 Målinger'!AI86-'05 Målinger'!$G$19)*'02 Kostnader lønn, utstyr osv. '!$S$26*(-1))</f>
        <v/>
      </c>
      <c r="O76" s="207" t="str">
        <f>IF(AND('05 Målinger'!AI86="",'05 Målinger'!AM86=""),"",('05 Målinger'!AI86+'05 Målinger'!AM86-'05 Målinger'!H86)*'02 Kostnader lønn, utstyr osv. '!$S$21/60*(-1)*'05 Målinger'!$E$14)</f>
        <v/>
      </c>
      <c r="P76" s="208" t="str">
        <f>IF('05 Målinger'!AI86="","",('kjøring-støtteark'!F79-'kjøring-støtteark'!G79)*'02 Kostnader lønn, utstyr osv. '!$S$21/60*(-1)*'05 Målinger'!$E$14)</f>
        <v/>
      </c>
      <c r="Q76" s="209" t="str">
        <f>IF('05 Målinger'!AL86="","",('05 Målinger'!AL86-'05 Målinger'!J86)*'02 Kostnader lønn, utstyr osv. '!$S$37*'05 Målinger'!$E$14*(-1))</f>
        <v/>
      </c>
      <c r="R76" s="210" t="str">
        <f>IF('05 Målinger'!AK86="","",('05 Målinger'!AK86-'05 Målinger'!I86)*'02 Kostnader lønn, utstyr osv. '!$S$32*(-1)*'05 Målinger'!$E$14)</f>
        <v/>
      </c>
      <c r="S76" s="207" t="str">
        <f>IF('05 Målinger'!AT86="","",('05 Målinger'!AT86-'05 Målinger'!$G$19)*'02 Kostnader lønn, utstyr osv. '!$S$26*(-1))</f>
        <v/>
      </c>
      <c r="T76" s="207" t="str">
        <f>IF(AND('05 Målinger'!AT86="",'05 Målinger'!AX86=""),"",('05 Målinger'!AT86+'05 Målinger'!AX86-'05 Målinger'!H86)*'02 Kostnader lønn, utstyr osv. '!$S$21/60*(-1)*'05 Målinger'!$E$14)</f>
        <v/>
      </c>
      <c r="U76" s="208" t="str">
        <f>IF('05 Målinger'!AT86="","",('kjøring-støtteark'!F79-'kjøring-støtteark'!H79)*'02 Kostnader lønn, utstyr osv. '!$S$21/60*(-1)*'05 Målinger'!$E$14)</f>
        <v/>
      </c>
      <c r="V76" s="209" t="str">
        <f>IF('05 Målinger'!AW86="","",('05 Målinger'!AW86-'05 Målinger'!J86)*'02 Kostnader lønn, utstyr osv. '!$S$37*'05 Målinger'!$E$14*(-1))</f>
        <v/>
      </c>
      <c r="W76" s="210" t="str">
        <f>IF('05 Målinger'!AV86="","",('05 Målinger'!AV86-'05 Målinger'!I86)*'02 Kostnader lønn, utstyr osv. '!$S$32*(-1)*'05 Målinger'!$E$14)</f>
        <v/>
      </c>
      <c r="X76" s="30"/>
      <c r="Y76" s="30"/>
      <c r="Z76" s="31"/>
      <c r="AA76" s="33"/>
      <c r="AB76" s="32"/>
      <c r="AC76" s="30"/>
      <c r="AD76" s="30"/>
      <c r="AE76" s="31"/>
      <c r="AF76" s="33"/>
      <c r="AG76" s="32"/>
      <c r="AH76" s="30"/>
      <c r="AI76" s="30"/>
      <c r="AJ76" s="31"/>
      <c r="AK76" s="33"/>
      <c r="AL76" s="32"/>
      <c r="AM76" s="30"/>
      <c r="AN76" s="30"/>
      <c r="AO76" s="31"/>
      <c r="AP76" s="33"/>
      <c r="AQ76" s="32"/>
      <c r="AR76" s="30"/>
      <c r="AS76" s="30"/>
      <c r="AT76" s="31"/>
      <c r="AU76" s="33"/>
      <c r="AV76" s="32"/>
      <c r="AW76" s="30"/>
      <c r="AX76" s="30"/>
      <c r="AY76" s="31"/>
      <c r="AZ76" s="33"/>
      <c r="BA76" s="32"/>
      <c r="BB76" s="30"/>
      <c r="BC76" s="30"/>
      <c r="BD76" s="31"/>
      <c r="BE76" s="33"/>
      <c r="BF76" s="32"/>
      <c r="BG76" s="30"/>
      <c r="BH76" s="30"/>
      <c r="BI76" s="31"/>
      <c r="BJ76" s="33"/>
      <c r="BK76" s="32"/>
      <c r="BL76" s="30"/>
      <c r="BM76" s="30"/>
      <c r="BN76" s="31"/>
      <c r="BO76" s="33"/>
      <c r="BP76" s="32"/>
      <c r="BQ76" s="30"/>
      <c r="BR76" s="30"/>
      <c r="BS76" s="31"/>
      <c r="BT76" s="33"/>
      <c r="BU76" s="32"/>
      <c r="BV76" s="30"/>
      <c r="BW76" s="30"/>
      <c r="BX76" s="31"/>
      <c r="BY76" s="33"/>
      <c r="BZ76" s="32"/>
      <c r="CA76" s="30"/>
      <c r="CB76" s="30"/>
      <c r="CC76" s="31"/>
      <c r="CD76" s="33"/>
      <c r="CE76" s="32"/>
      <c r="CF76" s="30"/>
      <c r="CG76" s="30"/>
      <c r="CH76" s="31"/>
      <c r="CI76" s="33"/>
      <c r="CJ76" s="32"/>
      <c r="CK76" s="30"/>
      <c r="CL76" s="30"/>
      <c r="CM76" s="31"/>
      <c r="CN76" s="33"/>
      <c r="CO76" s="32"/>
      <c r="CP76" s="30"/>
      <c r="CQ76" s="30"/>
      <c r="CR76" s="31"/>
      <c r="CS76" s="33"/>
      <c r="CT76" s="32"/>
      <c r="CU76" s="30"/>
      <c r="CV76" s="30"/>
      <c r="CW76" s="31"/>
      <c r="CX76" s="33"/>
      <c r="CY76" s="32"/>
      <c r="CZ76" s="30"/>
      <c r="DA76" s="30"/>
      <c r="DB76" s="31"/>
      <c r="DC76" s="33"/>
      <c r="DD76" s="32"/>
      <c r="DE76" s="30"/>
      <c r="DF76" s="30"/>
      <c r="DG76" s="31"/>
      <c r="DH76" s="33"/>
      <c r="DI76" s="32"/>
      <c r="DJ76" s="30"/>
      <c r="DK76" s="30"/>
      <c r="DL76" s="31"/>
      <c r="DM76" s="33"/>
      <c r="DN76" s="32"/>
      <c r="DO76" s="30"/>
      <c r="DP76" s="30"/>
      <c r="DQ76" s="31"/>
      <c r="DR76" s="33"/>
      <c r="DS76" s="32"/>
      <c r="DT76" s="26">
        <f t="shared" si="3"/>
        <v>0</v>
      </c>
      <c r="DU76" s="254">
        <f t="shared" si="2"/>
        <v>0</v>
      </c>
    </row>
    <row r="77" spans="1:125">
      <c r="A77" s="204" t="str">
        <f>IF('04 Brukerregistrering'!C77="","",'04 Brukerregistrering'!C77)</f>
        <v/>
      </c>
      <c r="B77" s="205" t="str">
        <f>IF('04 Brukerregistrering'!G77="","",'04 Brukerregistrering'!G77)</f>
        <v/>
      </c>
      <c r="C77" s="206" t="str">
        <f>IF('04 Brukerregistrering'!I77="","",'04 Brukerregistrering'!I77)</f>
        <v/>
      </c>
      <c r="D77" s="207" t="str">
        <f>IF('05 Målinger'!M87="","",('05 Målinger'!M87-'05 Målinger'!$G$19)*'02 Kostnader lønn, utstyr osv. '!$S$26*(-1))</f>
        <v/>
      </c>
      <c r="E77" s="207" t="str">
        <f>IF(AND('05 Målinger'!N87="",'05 Målinger'!Q87=""),"",('05 Målinger'!N87+'05 Målinger'!Q87-'05 Målinger'!H87)*'02 Kostnader lønn, utstyr osv. '!$S$21/60*(-1)*'05 Målinger'!$E$14)</f>
        <v/>
      </c>
      <c r="F77" s="208" t="str">
        <f>IF('05 Målinger'!M87="","",('kjøring-støtteark'!E80-'kjøring-støtteark'!D80)*'02 Kostnader lønn, utstyr osv. '!$S$21/60*(-1)*'05 Målinger'!$E$14)</f>
        <v/>
      </c>
      <c r="G77" s="209" t="str">
        <f>IF('05 Målinger'!P87="","",('05 Målinger'!P87-'05 Målinger'!J87)*'02 Kostnader lønn, utstyr osv. '!$S$37*'05 Målinger'!$E$14*(-1))</f>
        <v/>
      </c>
      <c r="H77" s="210" t="str">
        <f>IF('05 Målinger'!O87="","",('05 Målinger'!O87-'05 Målinger'!I87)*'02 Kostnader lønn, utstyr osv. '!$S$32*(-1)*'05 Målinger'!$E$14)</f>
        <v/>
      </c>
      <c r="I77" s="207" t="str">
        <f>IF('05 Målinger'!X87="","",('05 Målinger'!X87-'05 Målinger'!$G$19)*'02 Kostnader lønn, utstyr osv. '!$S$26*(-1))</f>
        <v/>
      </c>
      <c r="J77" s="207" t="str">
        <f>IF(AND('05 Målinger'!X87="",'05 Målinger'!AB87=""),"",('05 Målinger'!X87+'05 Målinger'!AB87-'05 Målinger'!H87)*'02 Kostnader lønn, utstyr osv. '!$S$21/60*(-1)*'05 Målinger'!$E$14)</f>
        <v/>
      </c>
      <c r="K77" s="208" t="str">
        <f>IF('05 Målinger'!X87="","",('kjøring-støtteark'!F80-'kjøring-støtteark'!D80)*'02 Kostnader lønn, utstyr osv. '!$S$21/60*(-1)*'05 Målinger'!$E$14)</f>
        <v/>
      </c>
      <c r="L77" s="209" t="str">
        <f>IF('05 Målinger'!AA87="","",('05 Målinger'!AA87-'05 Målinger'!J87)*'02 Kostnader lønn, utstyr osv. '!$S$37*'05 Målinger'!$E$14*(-1))</f>
        <v/>
      </c>
      <c r="M77" s="210" t="str">
        <f>IF('05 Målinger'!Z87="","",('05 Målinger'!Z87-'05 Målinger'!I87)*'02 Kostnader lønn, utstyr osv. '!$S$32*(-1)*'05 Målinger'!$E$14)</f>
        <v/>
      </c>
      <c r="N77" s="207" t="str">
        <f>IF('05 Målinger'!AI87="","",('05 Målinger'!AI87-'05 Målinger'!$G$19)*'02 Kostnader lønn, utstyr osv. '!$S$26*(-1))</f>
        <v/>
      </c>
      <c r="O77" s="207" t="str">
        <f>IF(AND('05 Målinger'!AI87="",'05 Målinger'!AM87=""),"",('05 Målinger'!AI87+'05 Målinger'!AM87-'05 Målinger'!H87)*'02 Kostnader lønn, utstyr osv. '!$S$21/60*(-1)*'05 Målinger'!$E$14)</f>
        <v/>
      </c>
      <c r="P77" s="208" t="str">
        <f>IF('05 Målinger'!AI87="","",('kjøring-støtteark'!F80-'kjøring-støtteark'!G80)*'02 Kostnader lønn, utstyr osv. '!$S$21/60*(-1)*'05 Målinger'!$E$14)</f>
        <v/>
      </c>
      <c r="Q77" s="209" t="str">
        <f>IF('05 Målinger'!AL87="","",('05 Målinger'!AL87-'05 Målinger'!J87)*'02 Kostnader lønn, utstyr osv. '!$S$37*'05 Målinger'!$E$14*(-1))</f>
        <v/>
      </c>
      <c r="R77" s="210" t="str">
        <f>IF('05 Målinger'!AK87="","",('05 Målinger'!AK87-'05 Målinger'!I87)*'02 Kostnader lønn, utstyr osv. '!$S$32*(-1)*'05 Målinger'!$E$14)</f>
        <v/>
      </c>
      <c r="S77" s="207" t="str">
        <f>IF('05 Målinger'!AT87="","",('05 Målinger'!AT87-'05 Målinger'!$G$19)*'02 Kostnader lønn, utstyr osv. '!$S$26*(-1))</f>
        <v/>
      </c>
      <c r="T77" s="207" t="str">
        <f>IF(AND('05 Målinger'!AT87="",'05 Målinger'!AX87=""),"",('05 Målinger'!AT87+'05 Målinger'!AX87-'05 Målinger'!H87)*'02 Kostnader lønn, utstyr osv. '!$S$21/60*(-1)*'05 Målinger'!$E$14)</f>
        <v/>
      </c>
      <c r="U77" s="208" t="str">
        <f>IF('05 Målinger'!AT87="","",('kjøring-støtteark'!F80-'kjøring-støtteark'!H80)*'02 Kostnader lønn, utstyr osv. '!$S$21/60*(-1)*'05 Målinger'!$E$14)</f>
        <v/>
      </c>
      <c r="V77" s="209" t="str">
        <f>IF('05 Målinger'!AW87="","",('05 Målinger'!AW87-'05 Målinger'!J87)*'02 Kostnader lønn, utstyr osv. '!$S$37*'05 Målinger'!$E$14*(-1))</f>
        <v/>
      </c>
      <c r="W77" s="210" t="str">
        <f>IF('05 Målinger'!AV87="","",('05 Målinger'!AV87-'05 Målinger'!I87)*'02 Kostnader lønn, utstyr osv. '!$S$32*(-1)*'05 Målinger'!$E$14)</f>
        <v/>
      </c>
      <c r="X77" s="30"/>
      <c r="Y77" s="30"/>
      <c r="Z77" s="31"/>
      <c r="AA77" s="33"/>
      <c r="AB77" s="32"/>
      <c r="AC77" s="30"/>
      <c r="AD77" s="30"/>
      <c r="AE77" s="31"/>
      <c r="AF77" s="33"/>
      <c r="AG77" s="32"/>
      <c r="AH77" s="30"/>
      <c r="AI77" s="30"/>
      <c r="AJ77" s="31"/>
      <c r="AK77" s="33"/>
      <c r="AL77" s="32"/>
      <c r="AM77" s="30"/>
      <c r="AN77" s="30"/>
      <c r="AO77" s="31"/>
      <c r="AP77" s="33"/>
      <c r="AQ77" s="32"/>
      <c r="AR77" s="30"/>
      <c r="AS77" s="30"/>
      <c r="AT77" s="31"/>
      <c r="AU77" s="33"/>
      <c r="AV77" s="32"/>
      <c r="AW77" s="30"/>
      <c r="AX77" s="30"/>
      <c r="AY77" s="31"/>
      <c r="AZ77" s="33"/>
      <c r="BA77" s="32"/>
      <c r="BB77" s="30"/>
      <c r="BC77" s="30"/>
      <c r="BD77" s="31"/>
      <c r="BE77" s="33"/>
      <c r="BF77" s="32"/>
      <c r="BG77" s="30"/>
      <c r="BH77" s="30"/>
      <c r="BI77" s="31"/>
      <c r="BJ77" s="33"/>
      <c r="BK77" s="32"/>
      <c r="BL77" s="30"/>
      <c r="BM77" s="30"/>
      <c r="BN77" s="31"/>
      <c r="BO77" s="33"/>
      <c r="BP77" s="32"/>
      <c r="BQ77" s="30"/>
      <c r="BR77" s="30"/>
      <c r="BS77" s="31"/>
      <c r="BT77" s="33"/>
      <c r="BU77" s="32"/>
      <c r="BV77" s="30"/>
      <c r="BW77" s="30"/>
      <c r="BX77" s="31"/>
      <c r="BY77" s="33"/>
      <c r="BZ77" s="32"/>
      <c r="CA77" s="30"/>
      <c r="CB77" s="30"/>
      <c r="CC77" s="31"/>
      <c r="CD77" s="33"/>
      <c r="CE77" s="32"/>
      <c r="CF77" s="30"/>
      <c r="CG77" s="30"/>
      <c r="CH77" s="31"/>
      <c r="CI77" s="33"/>
      <c r="CJ77" s="32"/>
      <c r="CK77" s="30"/>
      <c r="CL77" s="30"/>
      <c r="CM77" s="31"/>
      <c r="CN77" s="33"/>
      <c r="CO77" s="32"/>
      <c r="CP77" s="30"/>
      <c r="CQ77" s="30"/>
      <c r="CR77" s="31"/>
      <c r="CS77" s="33"/>
      <c r="CT77" s="32"/>
      <c r="CU77" s="30"/>
      <c r="CV77" s="30"/>
      <c r="CW77" s="31"/>
      <c r="CX77" s="33"/>
      <c r="CY77" s="32"/>
      <c r="CZ77" s="30"/>
      <c r="DA77" s="30"/>
      <c r="DB77" s="31"/>
      <c r="DC77" s="33"/>
      <c r="DD77" s="32"/>
      <c r="DE77" s="30"/>
      <c r="DF77" s="30"/>
      <c r="DG77" s="31"/>
      <c r="DH77" s="33"/>
      <c r="DI77" s="32"/>
      <c r="DJ77" s="30"/>
      <c r="DK77" s="30"/>
      <c r="DL77" s="31"/>
      <c r="DM77" s="33"/>
      <c r="DN77" s="32"/>
      <c r="DO77" s="30"/>
      <c r="DP77" s="30"/>
      <c r="DQ77" s="31"/>
      <c r="DR77" s="33"/>
      <c r="DS77" s="32"/>
      <c r="DT77" s="26">
        <f t="shared" si="3"/>
        <v>0</v>
      </c>
      <c r="DU77" s="254">
        <f t="shared" si="2"/>
        <v>0</v>
      </c>
    </row>
    <row r="78" spans="1:125">
      <c r="A78" s="204" t="str">
        <f>IF('04 Brukerregistrering'!C78="","",'04 Brukerregistrering'!C78)</f>
        <v/>
      </c>
      <c r="B78" s="205" t="str">
        <f>IF('04 Brukerregistrering'!G78="","",'04 Brukerregistrering'!G78)</f>
        <v/>
      </c>
      <c r="C78" s="206" t="str">
        <f>IF('04 Brukerregistrering'!I78="","",'04 Brukerregistrering'!I78)</f>
        <v/>
      </c>
      <c r="D78" s="207" t="str">
        <f>IF('05 Målinger'!M88="","",('05 Målinger'!M88-'05 Målinger'!$G$19)*'02 Kostnader lønn, utstyr osv. '!$S$26*(-1))</f>
        <v/>
      </c>
      <c r="E78" s="207" t="str">
        <f>IF(AND('05 Målinger'!N88="",'05 Målinger'!Q88=""),"",('05 Målinger'!N88+'05 Målinger'!Q88-'05 Målinger'!H88)*'02 Kostnader lønn, utstyr osv. '!$S$21/60*(-1)*'05 Målinger'!$E$14)</f>
        <v/>
      </c>
      <c r="F78" s="208" t="str">
        <f>IF('05 Målinger'!M88="","",('kjøring-støtteark'!E81-'kjøring-støtteark'!D81)*'02 Kostnader lønn, utstyr osv. '!$S$21/60*(-1)*'05 Målinger'!$E$14)</f>
        <v/>
      </c>
      <c r="G78" s="209" t="str">
        <f>IF('05 Målinger'!P88="","",('05 Målinger'!P88-'05 Målinger'!J88)*'02 Kostnader lønn, utstyr osv. '!$S$37*'05 Målinger'!$E$14*(-1))</f>
        <v/>
      </c>
      <c r="H78" s="210" t="str">
        <f>IF('05 Målinger'!O88="","",('05 Målinger'!O88-'05 Målinger'!I88)*'02 Kostnader lønn, utstyr osv. '!$S$32*(-1)*'05 Målinger'!$E$14)</f>
        <v/>
      </c>
      <c r="I78" s="207" t="str">
        <f>IF('05 Målinger'!X88="","",('05 Målinger'!X88-'05 Målinger'!$G$19)*'02 Kostnader lønn, utstyr osv. '!$S$26*(-1))</f>
        <v/>
      </c>
      <c r="J78" s="207" t="str">
        <f>IF(AND('05 Målinger'!X88="",'05 Målinger'!AB88=""),"",('05 Målinger'!X88+'05 Målinger'!AB88-'05 Målinger'!H88)*'02 Kostnader lønn, utstyr osv. '!$S$21/60*(-1)*'05 Målinger'!$E$14)</f>
        <v/>
      </c>
      <c r="K78" s="208" t="str">
        <f>IF('05 Målinger'!X88="","",('kjøring-støtteark'!F81-'kjøring-støtteark'!D81)*'02 Kostnader lønn, utstyr osv. '!$S$21/60*(-1)*'05 Målinger'!$E$14)</f>
        <v/>
      </c>
      <c r="L78" s="209" t="str">
        <f>IF('05 Målinger'!AA88="","",('05 Målinger'!AA88-'05 Målinger'!J88)*'02 Kostnader lønn, utstyr osv. '!$S$37*'05 Målinger'!$E$14*(-1))</f>
        <v/>
      </c>
      <c r="M78" s="210" t="str">
        <f>IF('05 Målinger'!Z88="","",('05 Målinger'!Z88-'05 Målinger'!I88)*'02 Kostnader lønn, utstyr osv. '!$S$32*(-1)*'05 Målinger'!$E$14)</f>
        <v/>
      </c>
      <c r="N78" s="207" t="str">
        <f>IF('05 Målinger'!AI88="","",('05 Målinger'!AI88-'05 Målinger'!$G$19)*'02 Kostnader lønn, utstyr osv. '!$S$26*(-1))</f>
        <v/>
      </c>
      <c r="O78" s="207" t="str">
        <f>IF(AND('05 Målinger'!AI88="",'05 Målinger'!AM88=""),"",('05 Målinger'!AI88+'05 Målinger'!AM88-'05 Målinger'!H88)*'02 Kostnader lønn, utstyr osv. '!$S$21/60*(-1)*'05 Målinger'!$E$14)</f>
        <v/>
      </c>
      <c r="P78" s="208" t="str">
        <f>IF('05 Målinger'!AI88="","",('kjøring-støtteark'!F81-'kjøring-støtteark'!G81)*'02 Kostnader lønn, utstyr osv. '!$S$21/60*(-1)*'05 Målinger'!$E$14)</f>
        <v/>
      </c>
      <c r="Q78" s="209" t="str">
        <f>IF('05 Målinger'!AL88="","",('05 Målinger'!AL88-'05 Målinger'!J88)*'02 Kostnader lønn, utstyr osv. '!$S$37*'05 Målinger'!$E$14*(-1))</f>
        <v/>
      </c>
      <c r="R78" s="210" t="str">
        <f>IF('05 Målinger'!AK88="","",('05 Målinger'!AK88-'05 Målinger'!I88)*'02 Kostnader lønn, utstyr osv. '!$S$32*(-1)*'05 Målinger'!$E$14)</f>
        <v/>
      </c>
      <c r="S78" s="207" t="str">
        <f>IF('05 Målinger'!AT88="","",('05 Målinger'!AT88-'05 Målinger'!$G$19)*'02 Kostnader lønn, utstyr osv. '!$S$26*(-1))</f>
        <v/>
      </c>
      <c r="T78" s="207" t="str">
        <f>IF(AND('05 Målinger'!AT88="",'05 Målinger'!AX88=""),"",('05 Målinger'!AT88+'05 Målinger'!AX88-'05 Målinger'!H88)*'02 Kostnader lønn, utstyr osv. '!$S$21/60*(-1)*'05 Målinger'!$E$14)</f>
        <v/>
      </c>
      <c r="U78" s="208" t="str">
        <f>IF('05 Målinger'!AT88="","",('kjøring-støtteark'!F81-'kjøring-støtteark'!H81)*'02 Kostnader lønn, utstyr osv. '!$S$21/60*(-1)*'05 Målinger'!$E$14)</f>
        <v/>
      </c>
      <c r="V78" s="209" t="str">
        <f>IF('05 Målinger'!AW88="","",('05 Målinger'!AW88-'05 Målinger'!J88)*'02 Kostnader lønn, utstyr osv. '!$S$37*'05 Målinger'!$E$14*(-1))</f>
        <v/>
      </c>
      <c r="W78" s="210" t="str">
        <f>IF('05 Målinger'!AV88="","",('05 Målinger'!AV88-'05 Målinger'!I88)*'02 Kostnader lønn, utstyr osv. '!$S$32*(-1)*'05 Målinger'!$E$14)</f>
        <v/>
      </c>
      <c r="X78" s="30"/>
      <c r="Y78" s="30"/>
      <c r="Z78" s="31"/>
      <c r="AA78" s="33"/>
      <c r="AB78" s="32"/>
      <c r="AC78" s="30"/>
      <c r="AD78" s="30"/>
      <c r="AE78" s="31"/>
      <c r="AF78" s="33"/>
      <c r="AG78" s="32"/>
      <c r="AH78" s="30"/>
      <c r="AI78" s="30"/>
      <c r="AJ78" s="31"/>
      <c r="AK78" s="33"/>
      <c r="AL78" s="32"/>
      <c r="AM78" s="30"/>
      <c r="AN78" s="30"/>
      <c r="AO78" s="31"/>
      <c r="AP78" s="33"/>
      <c r="AQ78" s="32"/>
      <c r="AR78" s="30"/>
      <c r="AS78" s="30"/>
      <c r="AT78" s="31"/>
      <c r="AU78" s="33"/>
      <c r="AV78" s="32"/>
      <c r="AW78" s="30"/>
      <c r="AX78" s="30"/>
      <c r="AY78" s="31"/>
      <c r="AZ78" s="33"/>
      <c r="BA78" s="32"/>
      <c r="BB78" s="30"/>
      <c r="BC78" s="30"/>
      <c r="BD78" s="31"/>
      <c r="BE78" s="33"/>
      <c r="BF78" s="32"/>
      <c r="BG78" s="30"/>
      <c r="BH78" s="30"/>
      <c r="BI78" s="31"/>
      <c r="BJ78" s="33"/>
      <c r="BK78" s="32"/>
      <c r="BL78" s="30"/>
      <c r="BM78" s="30"/>
      <c r="BN78" s="31"/>
      <c r="BO78" s="33"/>
      <c r="BP78" s="32"/>
      <c r="BQ78" s="30"/>
      <c r="BR78" s="30"/>
      <c r="BS78" s="31"/>
      <c r="BT78" s="33"/>
      <c r="BU78" s="32"/>
      <c r="BV78" s="30"/>
      <c r="BW78" s="30"/>
      <c r="BX78" s="31"/>
      <c r="BY78" s="33"/>
      <c r="BZ78" s="32"/>
      <c r="CA78" s="30"/>
      <c r="CB78" s="30"/>
      <c r="CC78" s="31"/>
      <c r="CD78" s="33"/>
      <c r="CE78" s="32"/>
      <c r="CF78" s="30"/>
      <c r="CG78" s="30"/>
      <c r="CH78" s="31"/>
      <c r="CI78" s="33"/>
      <c r="CJ78" s="32"/>
      <c r="CK78" s="30"/>
      <c r="CL78" s="30"/>
      <c r="CM78" s="31"/>
      <c r="CN78" s="33"/>
      <c r="CO78" s="32"/>
      <c r="CP78" s="30"/>
      <c r="CQ78" s="30"/>
      <c r="CR78" s="31"/>
      <c r="CS78" s="33"/>
      <c r="CT78" s="32"/>
      <c r="CU78" s="30"/>
      <c r="CV78" s="30"/>
      <c r="CW78" s="31"/>
      <c r="CX78" s="33"/>
      <c r="CY78" s="32"/>
      <c r="CZ78" s="30"/>
      <c r="DA78" s="30"/>
      <c r="DB78" s="31"/>
      <c r="DC78" s="33"/>
      <c r="DD78" s="32"/>
      <c r="DE78" s="30"/>
      <c r="DF78" s="30"/>
      <c r="DG78" s="31"/>
      <c r="DH78" s="33"/>
      <c r="DI78" s="32"/>
      <c r="DJ78" s="30"/>
      <c r="DK78" s="30"/>
      <c r="DL78" s="31"/>
      <c r="DM78" s="33"/>
      <c r="DN78" s="32"/>
      <c r="DO78" s="30"/>
      <c r="DP78" s="30"/>
      <c r="DQ78" s="31"/>
      <c r="DR78" s="33"/>
      <c r="DS78" s="32"/>
      <c r="DT78" s="26">
        <f t="shared" si="3"/>
        <v>0</v>
      </c>
      <c r="DU78" s="254">
        <f t="shared" si="2"/>
        <v>0</v>
      </c>
    </row>
    <row r="79" spans="1:125">
      <c r="A79" s="204" t="str">
        <f>IF('04 Brukerregistrering'!C79="","",'04 Brukerregistrering'!C79)</f>
        <v/>
      </c>
      <c r="B79" s="205" t="str">
        <f>IF('04 Brukerregistrering'!G79="","",'04 Brukerregistrering'!G79)</f>
        <v/>
      </c>
      <c r="C79" s="206" t="str">
        <f>IF('04 Brukerregistrering'!I79="","",'04 Brukerregistrering'!I79)</f>
        <v/>
      </c>
      <c r="D79" s="207" t="str">
        <f>IF('05 Målinger'!M89="","",('05 Målinger'!M89-'05 Målinger'!$G$19)*'02 Kostnader lønn, utstyr osv. '!$S$26*(-1))</f>
        <v/>
      </c>
      <c r="E79" s="207" t="str">
        <f>IF(AND('05 Målinger'!N89="",'05 Målinger'!Q89=""),"",('05 Målinger'!N89+'05 Målinger'!Q89-'05 Målinger'!H89)*'02 Kostnader lønn, utstyr osv. '!$S$21/60*(-1)*'05 Målinger'!$E$14)</f>
        <v/>
      </c>
      <c r="F79" s="208" t="str">
        <f>IF('05 Målinger'!M89="","",('kjøring-støtteark'!E82-'kjøring-støtteark'!D82)*'02 Kostnader lønn, utstyr osv. '!$S$21/60*(-1)*'05 Målinger'!$E$14)</f>
        <v/>
      </c>
      <c r="G79" s="209" t="str">
        <f>IF('05 Målinger'!P89="","",('05 Målinger'!P89-'05 Målinger'!J89)*'02 Kostnader lønn, utstyr osv. '!$S$37*'05 Målinger'!$E$14*(-1))</f>
        <v/>
      </c>
      <c r="H79" s="210" t="str">
        <f>IF('05 Målinger'!O89="","",('05 Målinger'!O89-'05 Målinger'!I89)*'02 Kostnader lønn, utstyr osv. '!$S$32*(-1)*'05 Målinger'!$E$14)</f>
        <v/>
      </c>
      <c r="I79" s="207" t="str">
        <f>IF('05 Målinger'!X89="","",('05 Målinger'!X89-'05 Målinger'!$G$19)*'02 Kostnader lønn, utstyr osv. '!$S$26*(-1))</f>
        <v/>
      </c>
      <c r="J79" s="207" t="str">
        <f>IF(AND('05 Målinger'!X89="",'05 Målinger'!AB89=""),"",('05 Målinger'!X89+'05 Målinger'!AB89-'05 Målinger'!H89)*'02 Kostnader lønn, utstyr osv. '!$S$21/60*(-1)*'05 Målinger'!$E$14)</f>
        <v/>
      </c>
      <c r="K79" s="208" t="str">
        <f>IF('05 Målinger'!X89="","",('kjøring-støtteark'!F82-'kjøring-støtteark'!D82)*'02 Kostnader lønn, utstyr osv. '!$S$21/60*(-1)*'05 Målinger'!$E$14)</f>
        <v/>
      </c>
      <c r="L79" s="209" t="str">
        <f>IF('05 Målinger'!AA89="","",('05 Målinger'!AA89-'05 Målinger'!J89)*'02 Kostnader lønn, utstyr osv. '!$S$37*'05 Målinger'!$E$14*(-1))</f>
        <v/>
      </c>
      <c r="M79" s="210" t="str">
        <f>IF('05 Målinger'!Z89="","",('05 Målinger'!Z89-'05 Målinger'!I89)*'02 Kostnader lønn, utstyr osv. '!$S$32*(-1)*'05 Målinger'!$E$14)</f>
        <v/>
      </c>
      <c r="N79" s="207" t="str">
        <f>IF('05 Målinger'!AI89="","",('05 Målinger'!AI89-'05 Målinger'!$G$19)*'02 Kostnader lønn, utstyr osv. '!$S$26*(-1))</f>
        <v/>
      </c>
      <c r="O79" s="207" t="str">
        <f>IF(AND('05 Målinger'!AI89="",'05 Målinger'!AM89=""),"",('05 Målinger'!AI89+'05 Målinger'!AM89-'05 Målinger'!H89)*'02 Kostnader lønn, utstyr osv. '!$S$21/60*(-1)*'05 Målinger'!$E$14)</f>
        <v/>
      </c>
      <c r="P79" s="208" t="str">
        <f>IF('05 Målinger'!AI89="","",('kjøring-støtteark'!F82-'kjøring-støtteark'!G82)*'02 Kostnader lønn, utstyr osv. '!$S$21/60*(-1)*'05 Målinger'!$E$14)</f>
        <v/>
      </c>
      <c r="Q79" s="209" t="str">
        <f>IF('05 Målinger'!AL89="","",('05 Målinger'!AL89-'05 Målinger'!J89)*'02 Kostnader lønn, utstyr osv. '!$S$37*'05 Målinger'!$E$14*(-1))</f>
        <v/>
      </c>
      <c r="R79" s="210" t="str">
        <f>IF('05 Målinger'!AK89="","",('05 Målinger'!AK89-'05 Målinger'!I89)*'02 Kostnader lønn, utstyr osv. '!$S$32*(-1)*'05 Målinger'!$E$14)</f>
        <v/>
      </c>
      <c r="S79" s="207" t="str">
        <f>IF('05 Målinger'!AT89="","",('05 Målinger'!AT89-'05 Målinger'!$G$19)*'02 Kostnader lønn, utstyr osv. '!$S$26*(-1))</f>
        <v/>
      </c>
      <c r="T79" s="207" t="str">
        <f>IF(AND('05 Målinger'!AT89="",'05 Målinger'!AX89=""),"",('05 Målinger'!AT89+'05 Målinger'!AX89-'05 Målinger'!H89)*'02 Kostnader lønn, utstyr osv. '!$S$21/60*(-1)*'05 Målinger'!$E$14)</f>
        <v/>
      </c>
      <c r="U79" s="208" t="str">
        <f>IF('05 Målinger'!AT89="","",('kjøring-støtteark'!F82-'kjøring-støtteark'!H82)*'02 Kostnader lønn, utstyr osv. '!$S$21/60*(-1)*'05 Målinger'!$E$14)</f>
        <v/>
      </c>
      <c r="V79" s="209" t="str">
        <f>IF('05 Målinger'!AW89="","",('05 Målinger'!AW89-'05 Målinger'!J89)*'02 Kostnader lønn, utstyr osv. '!$S$37*'05 Målinger'!$E$14*(-1))</f>
        <v/>
      </c>
      <c r="W79" s="210" t="str">
        <f>IF('05 Målinger'!AV89="","",('05 Målinger'!AV89-'05 Målinger'!I89)*'02 Kostnader lønn, utstyr osv. '!$S$32*(-1)*'05 Målinger'!$E$14)</f>
        <v/>
      </c>
      <c r="X79" s="30"/>
      <c r="Y79" s="30"/>
      <c r="Z79" s="31"/>
      <c r="AA79" s="33"/>
      <c r="AB79" s="32"/>
      <c r="AC79" s="30"/>
      <c r="AD79" s="30"/>
      <c r="AE79" s="31"/>
      <c r="AF79" s="33"/>
      <c r="AG79" s="32"/>
      <c r="AH79" s="30"/>
      <c r="AI79" s="30"/>
      <c r="AJ79" s="31"/>
      <c r="AK79" s="33"/>
      <c r="AL79" s="32"/>
      <c r="AM79" s="30"/>
      <c r="AN79" s="30"/>
      <c r="AO79" s="31"/>
      <c r="AP79" s="33"/>
      <c r="AQ79" s="32"/>
      <c r="AR79" s="30"/>
      <c r="AS79" s="30"/>
      <c r="AT79" s="31"/>
      <c r="AU79" s="33"/>
      <c r="AV79" s="32"/>
      <c r="AW79" s="30"/>
      <c r="AX79" s="30"/>
      <c r="AY79" s="31"/>
      <c r="AZ79" s="33"/>
      <c r="BA79" s="32"/>
      <c r="BB79" s="30"/>
      <c r="BC79" s="30"/>
      <c r="BD79" s="31"/>
      <c r="BE79" s="33"/>
      <c r="BF79" s="32"/>
      <c r="BG79" s="30"/>
      <c r="BH79" s="30"/>
      <c r="BI79" s="31"/>
      <c r="BJ79" s="33"/>
      <c r="BK79" s="32"/>
      <c r="BL79" s="30"/>
      <c r="BM79" s="30"/>
      <c r="BN79" s="31"/>
      <c r="BO79" s="33"/>
      <c r="BP79" s="32"/>
      <c r="BQ79" s="30"/>
      <c r="BR79" s="30"/>
      <c r="BS79" s="31"/>
      <c r="BT79" s="33"/>
      <c r="BU79" s="32"/>
      <c r="BV79" s="30"/>
      <c r="BW79" s="30"/>
      <c r="BX79" s="31"/>
      <c r="BY79" s="33"/>
      <c r="BZ79" s="32"/>
      <c r="CA79" s="30"/>
      <c r="CB79" s="30"/>
      <c r="CC79" s="31"/>
      <c r="CD79" s="33"/>
      <c r="CE79" s="32"/>
      <c r="CF79" s="30"/>
      <c r="CG79" s="30"/>
      <c r="CH79" s="31"/>
      <c r="CI79" s="33"/>
      <c r="CJ79" s="32"/>
      <c r="CK79" s="30"/>
      <c r="CL79" s="30"/>
      <c r="CM79" s="31"/>
      <c r="CN79" s="33"/>
      <c r="CO79" s="32"/>
      <c r="CP79" s="30"/>
      <c r="CQ79" s="30"/>
      <c r="CR79" s="31"/>
      <c r="CS79" s="33"/>
      <c r="CT79" s="32"/>
      <c r="CU79" s="30"/>
      <c r="CV79" s="30"/>
      <c r="CW79" s="31"/>
      <c r="CX79" s="33"/>
      <c r="CY79" s="32"/>
      <c r="CZ79" s="30"/>
      <c r="DA79" s="30"/>
      <c r="DB79" s="31"/>
      <c r="DC79" s="33"/>
      <c r="DD79" s="32"/>
      <c r="DE79" s="30"/>
      <c r="DF79" s="30"/>
      <c r="DG79" s="31"/>
      <c r="DH79" s="33"/>
      <c r="DI79" s="32"/>
      <c r="DJ79" s="30"/>
      <c r="DK79" s="30"/>
      <c r="DL79" s="31"/>
      <c r="DM79" s="33"/>
      <c r="DN79" s="32"/>
      <c r="DO79" s="30"/>
      <c r="DP79" s="30"/>
      <c r="DQ79" s="31"/>
      <c r="DR79" s="33"/>
      <c r="DS79" s="32"/>
      <c r="DT79" s="26">
        <f t="shared" si="3"/>
        <v>0</v>
      </c>
      <c r="DU79" s="254">
        <f t="shared" si="2"/>
        <v>0</v>
      </c>
    </row>
    <row r="80" spans="1:125">
      <c r="A80" s="204" t="str">
        <f>IF('04 Brukerregistrering'!C80="","",'04 Brukerregistrering'!C80)</f>
        <v/>
      </c>
      <c r="B80" s="205" t="str">
        <f>IF('04 Brukerregistrering'!G80="","",'04 Brukerregistrering'!G80)</f>
        <v/>
      </c>
      <c r="C80" s="206" t="str">
        <f>IF('04 Brukerregistrering'!I80="","",'04 Brukerregistrering'!I80)</f>
        <v/>
      </c>
      <c r="D80" s="207" t="str">
        <f>IF('05 Målinger'!M90="","",('05 Målinger'!M90-'05 Målinger'!$G$19)*'02 Kostnader lønn, utstyr osv. '!$S$26*(-1))</f>
        <v/>
      </c>
      <c r="E80" s="207" t="str">
        <f>IF(AND('05 Målinger'!N90="",'05 Målinger'!Q90=""),"",('05 Målinger'!N90+'05 Målinger'!Q90-'05 Målinger'!H90)*'02 Kostnader lønn, utstyr osv. '!$S$21/60*(-1)*'05 Målinger'!$E$14)</f>
        <v/>
      </c>
      <c r="F80" s="208" t="str">
        <f>IF('05 Målinger'!M90="","",('kjøring-støtteark'!E83-'kjøring-støtteark'!D83)*'02 Kostnader lønn, utstyr osv. '!$S$21/60*(-1)*'05 Målinger'!$E$14)</f>
        <v/>
      </c>
      <c r="G80" s="209" t="str">
        <f>IF('05 Målinger'!P90="","",('05 Målinger'!P90-'05 Målinger'!J90)*'02 Kostnader lønn, utstyr osv. '!$S$37*'05 Målinger'!$E$14*(-1))</f>
        <v/>
      </c>
      <c r="H80" s="210" t="str">
        <f>IF('05 Målinger'!O90="","",('05 Målinger'!O90-'05 Målinger'!I90)*'02 Kostnader lønn, utstyr osv. '!$S$32*(-1)*'05 Målinger'!$E$14)</f>
        <v/>
      </c>
      <c r="I80" s="207" t="str">
        <f>IF('05 Målinger'!X90="","",('05 Målinger'!X90-'05 Målinger'!$G$19)*'02 Kostnader lønn, utstyr osv. '!$S$26*(-1))</f>
        <v/>
      </c>
      <c r="J80" s="207" t="str">
        <f>IF(AND('05 Målinger'!X90="",'05 Målinger'!AB90=""),"",('05 Målinger'!X90+'05 Målinger'!AB90-'05 Målinger'!H90)*'02 Kostnader lønn, utstyr osv. '!$S$21/60*(-1)*'05 Målinger'!$E$14)</f>
        <v/>
      </c>
      <c r="K80" s="208" t="str">
        <f>IF('05 Målinger'!X90="","",('kjøring-støtteark'!F83-'kjøring-støtteark'!D83)*'02 Kostnader lønn, utstyr osv. '!$S$21/60*(-1)*'05 Målinger'!$E$14)</f>
        <v/>
      </c>
      <c r="L80" s="209" t="str">
        <f>IF('05 Målinger'!AA90="","",('05 Målinger'!AA90-'05 Målinger'!J90)*'02 Kostnader lønn, utstyr osv. '!$S$37*'05 Målinger'!$E$14*(-1))</f>
        <v/>
      </c>
      <c r="M80" s="210" t="str">
        <f>IF('05 Målinger'!Z90="","",('05 Målinger'!Z90-'05 Målinger'!I90)*'02 Kostnader lønn, utstyr osv. '!$S$32*(-1)*'05 Målinger'!$E$14)</f>
        <v/>
      </c>
      <c r="N80" s="207" t="str">
        <f>IF('05 Målinger'!AI90="","",('05 Målinger'!AI90-'05 Målinger'!$G$19)*'02 Kostnader lønn, utstyr osv. '!$S$26*(-1))</f>
        <v/>
      </c>
      <c r="O80" s="207" t="str">
        <f>IF(AND('05 Målinger'!AI90="",'05 Målinger'!AM90=""),"",('05 Målinger'!AI90+'05 Målinger'!AM90-'05 Målinger'!H90)*'02 Kostnader lønn, utstyr osv. '!$S$21/60*(-1)*'05 Målinger'!$E$14)</f>
        <v/>
      </c>
      <c r="P80" s="208" t="str">
        <f>IF('05 Målinger'!AI90="","",('kjøring-støtteark'!F83-'kjøring-støtteark'!G83)*'02 Kostnader lønn, utstyr osv. '!$S$21/60*(-1)*'05 Målinger'!$E$14)</f>
        <v/>
      </c>
      <c r="Q80" s="209" t="str">
        <f>IF('05 Målinger'!AL90="","",('05 Målinger'!AL90-'05 Målinger'!J90)*'02 Kostnader lønn, utstyr osv. '!$S$37*'05 Målinger'!$E$14*(-1))</f>
        <v/>
      </c>
      <c r="R80" s="210" t="str">
        <f>IF('05 Målinger'!AK90="","",('05 Målinger'!AK90-'05 Målinger'!I90)*'02 Kostnader lønn, utstyr osv. '!$S$32*(-1)*'05 Målinger'!$E$14)</f>
        <v/>
      </c>
      <c r="S80" s="207" t="str">
        <f>IF('05 Målinger'!AT90="","",('05 Målinger'!AT90-'05 Målinger'!$G$19)*'02 Kostnader lønn, utstyr osv. '!$S$26*(-1))</f>
        <v/>
      </c>
      <c r="T80" s="207" t="str">
        <f>IF(AND('05 Målinger'!AT90="",'05 Målinger'!AX90=""),"",('05 Målinger'!AT90+'05 Målinger'!AX90-'05 Målinger'!H90)*'02 Kostnader lønn, utstyr osv. '!$S$21/60*(-1)*'05 Målinger'!$E$14)</f>
        <v/>
      </c>
      <c r="U80" s="208" t="str">
        <f>IF('05 Målinger'!AT90="","",('kjøring-støtteark'!F83-'kjøring-støtteark'!H83)*'02 Kostnader lønn, utstyr osv. '!$S$21/60*(-1)*'05 Målinger'!$E$14)</f>
        <v/>
      </c>
      <c r="V80" s="209" t="str">
        <f>IF('05 Målinger'!AW90="","",('05 Målinger'!AW90-'05 Målinger'!J90)*'02 Kostnader lønn, utstyr osv. '!$S$37*'05 Målinger'!$E$14*(-1))</f>
        <v/>
      </c>
      <c r="W80" s="210" t="str">
        <f>IF('05 Målinger'!AV90="","",('05 Målinger'!AV90-'05 Målinger'!I90)*'02 Kostnader lønn, utstyr osv. '!$S$32*(-1)*'05 Målinger'!$E$14)</f>
        <v/>
      </c>
      <c r="X80" s="30"/>
      <c r="Y80" s="30"/>
      <c r="Z80" s="31"/>
      <c r="AA80" s="33"/>
      <c r="AB80" s="32"/>
      <c r="AC80" s="30"/>
      <c r="AD80" s="30"/>
      <c r="AE80" s="31"/>
      <c r="AF80" s="33"/>
      <c r="AG80" s="32"/>
      <c r="AH80" s="30"/>
      <c r="AI80" s="30"/>
      <c r="AJ80" s="31"/>
      <c r="AK80" s="33"/>
      <c r="AL80" s="32"/>
      <c r="AM80" s="30"/>
      <c r="AN80" s="30"/>
      <c r="AO80" s="31"/>
      <c r="AP80" s="33"/>
      <c r="AQ80" s="32"/>
      <c r="AR80" s="30"/>
      <c r="AS80" s="30"/>
      <c r="AT80" s="31"/>
      <c r="AU80" s="33"/>
      <c r="AV80" s="32"/>
      <c r="AW80" s="30"/>
      <c r="AX80" s="30"/>
      <c r="AY80" s="31"/>
      <c r="AZ80" s="33"/>
      <c r="BA80" s="32"/>
      <c r="BB80" s="30"/>
      <c r="BC80" s="30"/>
      <c r="BD80" s="31"/>
      <c r="BE80" s="33"/>
      <c r="BF80" s="32"/>
      <c r="BG80" s="30"/>
      <c r="BH80" s="30"/>
      <c r="BI80" s="31"/>
      <c r="BJ80" s="33"/>
      <c r="BK80" s="32"/>
      <c r="BL80" s="30"/>
      <c r="BM80" s="30"/>
      <c r="BN80" s="31"/>
      <c r="BO80" s="33"/>
      <c r="BP80" s="32"/>
      <c r="BQ80" s="30"/>
      <c r="BR80" s="30"/>
      <c r="BS80" s="31"/>
      <c r="BT80" s="33"/>
      <c r="BU80" s="32"/>
      <c r="BV80" s="30"/>
      <c r="BW80" s="30"/>
      <c r="BX80" s="31"/>
      <c r="BY80" s="33"/>
      <c r="BZ80" s="32"/>
      <c r="CA80" s="30"/>
      <c r="CB80" s="30"/>
      <c r="CC80" s="31"/>
      <c r="CD80" s="33"/>
      <c r="CE80" s="32"/>
      <c r="CF80" s="30"/>
      <c r="CG80" s="30"/>
      <c r="CH80" s="31"/>
      <c r="CI80" s="33"/>
      <c r="CJ80" s="32"/>
      <c r="CK80" s="30"/>
      <c r="CL80" s="30"/>
      <c r="CM80" s="31"/>
      <c r="CN80" s="33"/>
      <c r="CO80" s="32"/>
      <c r="CP80" s="30"/>
      <c r="CQ80" s="30"/>
      <c r="CR80" s="31"/>
      <c r="CS80" s="33"/>
      <c r="CT80" s="32"/>
      <c r="CU80" s="30"/>
      <c r="CV80" s="30"/>
      <c r="CW80" s="31"/>
      <c r="CX80" s="33"/>
      <c r="CY80" s="32"/>
      <c r="CZ80" s="30"/>
      <c r="DA80" s="30"/>
      <c r="DB80" s="31"/>
      <c r="DC80" s="33"/>
      <c r="DD80" s="32"/>
      <c r="DE80" s="30"/>
      <c r="DF80" s="30"/>
      <c r="DG80" s="31"/>
      <c r="DH80" s="33"/>
      <c r="DI80" s="32"/>
      <c r="DJ80" s="30"/>
      <c r="DK80" s="30"/>
      <c r="DL80" s="31"/>
      <c r="DM80" s="33"/>
      <c r="DN80" s="32"/>
      <c r="DO80" s="30"/>
      <c r="DP80" s="30"/>
      <c r="DQ80" s="31"/>
      <c r="DR80" s="33"/>
      <c r="DS80" s="32"/>
      <c r="DT80" s="26">
        <f t="shared" si="3"/>
        <v>0</v>
      </c>
      <c r="DU80" s="254">
        <f t="shared" si="2"/>
        <v>0</v>
      </c>
    </row>
    <row r="81" spans="1:125">
      <c r="A81" s="204" t="str">
        <f>IF('04 Brukerregistrering'!C81="","",'04 Brukerregistrering'!C81)</f>
        <v/>
      </c>
      <c r="B81" s="205" t="str">
        <f>IF('04 Brukerregistrering'!G81="","",'04 Brukerregistrering'!G81)</f>
        <v/>
      </c>
      <c r="C81" s="206" t="str">
        <f>IF('04 Brukerregistrering'!I81="","",'04 Brukerregistrering'!I81)</f>
        <v/>
      </c>
      <c r="D81" s="207" t="str">
        <f>IF('05 Målinger'!M91="","",('05 Målinger'!M91-'05 Målinger'!$G$19)*'02 Kostnader lønn, utstyr osv. '!$S$26*(-1))</f>
        <v/>
      </c>
      <c r="E81" s="207" t="str">
        <f>IF(AND('05 Målinger'!N91="",'05 Målinger'!Q91=""),"",('05 Målinger'!N91+'05 Målinger'!Q91-'05 Målinger'!H91)*'02 Kostnader lønn, utstyr osv. '!$S$21/60*(-1)*'05 Målinger'!$E$14)</f>
        <v/>
      </c>
      <c r="F81" s="208" t="str">
        <f>IF('05 Målinger'!M91="","",('kjøring-støtteark'!E84-'kjøring-støtteark'!D84)*'02 Kostnader lønn, utstyr osv. '!$S$21/60*(-1)*'05 Målinger'!$E$14)</f>
        <v/>
      </c>
      <c r="G81" s="209" t="str">
        <f>IF('05 Målinger'!P91="","",('05 Målinger'!P91-'05 Målinger'!J91)*'02 Kostnader lønn, utstyr osv. '!$S$37*'05 Målinger'!$E$14*(-1))</f>
        <v/>
      </c>
      <c r="H81" s="210" t="str">
        <f>IF('05 Målinger'!O91="","",('05 Målinger'!O91-'05 Målinger'!I91)*'02 Kostnader lønn, utstyr osv. '!$S$32*(-1)*'05 Målinger'!$E$14)</f>
        <v/>
      </c>
      <c r="I81" s="207" t="str">
        <f>IF('05 Målinger'!X91="","",('05 Målinger'!X91-'05 Målinger'!$G$19)*'02 Kostnader lønn, utstyr osv. '!$S$26*(-1))</f>
        <v/>
      </c>
      <c r="J81" s="207" t="str">
        <f>IF(AND('05 Målinger'!X91="",'05 Målinger'!AB91=""),"",('05 Målinger'!X91+'05 Målinger'!AB91-'05 Målinger'!H91)*'02 Kostnader lønn, utstyr osv. '!$S$21/60*(-1)*'05 Målinger'!$E$14)</f>
        <v/>
      </c>
      <c r="K81" s="208" t="str">
        <f>IF('05 Målinger'!X91="","",('kjøring-støtteark'!F84-'kjøring-støtteark'!D84)*'02 Kostnader lønn, utstyr osv. '!$S$21/60*(-1)*'05 Målinger'!$E$14)</f>
        <v/>
      </c>
      <c r="L81" s="209" t="str">
        <f>IF('05 Målinger'!AA91="","",('05 Målinger'!AA91-'05 Målinger'!J91)*'02 Kostnader lønn, utstyr osv. '!$S$37*'05 Målinger'!$E$14*(-1))</f>
        <v/>
      </c>
      <c r="M81" s="210" t="str">
        <f>IF('05 Målinger'!Z91="","",('05 Målinger'!Z91-'05 Målinger'!I91)*'02 Kostnader lønn, utstyr osv. '!$S$32*(-1)*'05 Målinger'!$E$14)</f>
        <v/>
      </c>
      <c r="N81" s="207" t="str">
        <f>IF('05 Målinger'!AI91="","",('05 Målinger'!AI91-'05 Målinger'!$G$19)*'02 Kostnader lønn, utstyr osv. '!$S$26*(-1))</f>
        <v/>
      </c>
      <c r="O81" s="207" t="str">
        <f>IF(AND('05 Målinger'!AI91="",'05 Målinger'!AM91=""),"",('05 Målinger'!AI91+'05 Målinger'!AM91-'05 Målinger'!H91)*'02 Kostnader lønn, utstyr osv. '!$S$21/60*(-1)*'05 Målinger'!$E$14)</f>
        <v/>
      </c>
      <c r="P81" s="208" t="str">
        <f>IF('05 Målinger'!AI91="","",('kjøring-støtteark'!F84-'kjøring-støtteark'!G84)*'02 Kostnader lønn, utstyr osv. '!$S$21/60*(-1)*'05 Målinger'!$E$14)</f>
        <v/>
      </c>
      <c r="Q81" s="209" t="str">
        <f>IF('05 Målinger'!AL91="","",('05 Målinger'!AL91-'05 Målinger'!J91)*'02 Kostnader lønn, utstyr osv. '!$S$37*'05 Målinger'!$E$14*(-1))</f>
        <v/>
      </c>
      <c r="R81" s="210" t="str">
        <f>IF('05 Målinger'!AK91="","",('05 Målinger'!AK91-'05 Målinger'!I91)*'02 Kostnader lønn, utstyr osv. '!$S$32*(-1)*'05 Målinger'!$E$14)</f>
        <v/>
      </c>
      <c r="S81" s="207" t="str">
        <f>IF('05 Målinger'!AT91="","",('05 Målinger'!AT91-'05 Målinger'!$G$19)*'02 Kostnader lønn, utstyr osv. '!$S$26*(-1))</f>
        <v/>
      </c>
      <c r="T81" s="207" t="str">
        <f>IF(AND('05 Målinger'!AT91="",'05 Målinger'!AX91=""),"",('05 Målinger'!AT91+'05 Målinger'!AX91-'05 Målinger'!H91)*'02 Kostnader lønn, utstyr osv. '!$S$21/60*(-1)*'05 Målinger'!$E$14)</f>
        <v/>
      </c>
      <c r="U81" s="208" t="str">
        <f>IF('05 Målinger'!AT91="","",('kjøring-støtteark'!F84-'kjøring-støtteark'!H84)*'02 Kostnader lønn, utstyr osv. '!$S$21/60*(-1)*'05 Målinger'!$E$14)</f>
        <v/>
      </c>
      <c r="V81" s="209" t="str">
        <f>IF('05 Målinger'!AW91="","",('05 Målinger'!AW91-'05 Målinger'!J91)*'02 Kostnader lønn, utstyr osv. '!$S$37*'05 Målinger'!$E$14*(-1))</f>
        <v/>
      </c>
      <c r="W81" s="210" t="str">
        <f>IF('05 Målinger'!AV91="","",('05 Målinger'!AV91-'05 Målinger'!I91)*'02 Kostnader lønn, utstyr osv. '!$S$32*(-1)*'05 Målinger'!$E$14)</f>
        <v/>
      </c>
      <c r="X81" s="30"/>
      <c r="Y81" s="30"/>
      <c r="Z81" s="31"/>
      <c r="AA81" s="33"/>
      <c r="AB81" s="32"/>
      <c r="AC81" s="30"/>
      <c r="AD81" s="30"/>
      <c r="AE81" s="31"/>
      <c r="AF81" s="33"/>
      <c r="AG81" s="32"/>
      <c r="AH81" s="30"/>
      <c r="AI81" s="30"/>
      <c r="AJ81" s="31"/>
      <c r="AK81" s="33"/>
      <c r="AL81" s="32"/>
      <c r="AM81" s="30"/>
      <c r="AN81" s="30"/>
      <c r="AO81" s="31"/>
      <c r="AP81" s="33"/>
      <c r="AQ81" s="32"/>
      <c r="AR81" s="30"/>
      <c r="AS81" s="30"/>
      <c r="AT81" s="31"/>
      <c r="AU81" s="33"/>
      <c r="AV81" s="32"/>
      <c r="AW81" s="30"/>
      <c r="AX81" s="30"/>
      <c r="AY81" s="31"/>
      <c r="AZ81" s="33"/>
      <c r="BA81" s="32"/>
      <c r="BB81" s="30"/>
      <c r="BC81" s="30"/>
      <c r="BD81" s="31"/>
      <c r="BE81" s="33"/>
      <c r="BF81" s="32"/>
      <c r="BG81" s="30"/>
      <c r="BH81" s="30"/>
      <c r="BI81" s="31"/>
      <c r="BJ81" s="33"/>
      <c r="BK81" s="32"/>
      <c r="BL81" s="30"/>
      <c r="BM81" s="30"/>
      <c r="BN81" s="31"/>
      <c r="BO81" s="33"/>
      <c r="BP81" s="32"/>
      <c r="BQ81" s="30"/>
      <c r="BR81" s="30"/>
      <c r="BS81" s="31"/>
      <c r="BT81" s="33"/>
      <c r="BU81" s="32"/>
      <c r="BV81" s="30"/>
      <c r="BW81" s="30"/>
      <c r="BX81" s="31"/>
      <c r="BY81" s="33"/>
      <c r="BZ81" s="32"/>
      <c r="CA81" s="30"/>
      <c r="CB81" s="30"/>
      <c r="CC81" s="31"/>
      <c r="CD81" s="33"/>
      <c r="CE81" s="32"/>
      <c r="CF81" s="30"/>
      <c r="CG81" s="30"/>
      <c r="CH81" s="31"/>
      <c r="CI81" s="33"/>
      <c r="CJ81" s="32"/>
      <c r="CK81" s="30"/>
      <c r="CL81" s="30"/>
      <c r="CM81" s="31"/>
      <c r="CN81" s="33"/>
      <c r="CO81" s="32"/>
      <c r="CP81" s="30"/>
      <c r="CQ81" s="30"/>
      <c r="CR81" s="31"/>
      <c r="CS81" s="33"/>
      <c r="CT81" s="32"/>
      <c r="CU81" s="30"/>
      <c r="CV81" s="30"/>
      <c r="CW81" s="31"/>
      <c r="CX81" s="33"/>
      <c r="CY81" s="32"/>
      <c r="CZ81" s="30"/>
      <c r="DA81" s="30"/>
      <c r="DB81" s="31"/>
      <c r="DC81" s="33"/>
      <c r="DD81" s="32"/>
      <c r="DE81" s="30"/>
      <c r="DF81" s="30"/>
      <c r="DG81" s="31"/>
      <c r="DH81" s="33"/>
      <c r="DI81" s="32"/>
      <c r="DJ81" s="30"/>
      <c r="DK81" s="30"/>
      <c r="DL81" s="31"/>
      <c r="DM81" s="33"/>
      <c r="DN81" s="32"/>
      <c r="DO81" s="30"/>
      <c r="DP81" s="30"/>
      <c r="DQ81" s="31"/>
      <c r="DR81" s="33"/>
      <c r="DS81" s="32"/>
      <c r="DT81" s="26">
        <f t="shared" si="3"/>
        <v>0</v>
      </c>
      <c r="DU81" s="254">
        <f t="shared" si="2"/>
        <v>0</v>
      </c>
    </row>
    <row r="82" spans="1:125">
      <c r="A82" s="204" t="str">
        <f>IF('04 Brukerregistrering'!C82="","",'04 Brukerregistrering'!C82)</f>
        <v/>
      </c>
      <c r="B82" s="205" t="str">
        <f>IF('04 Brukerregistrering'!G82="","",'04 Brukerregistrering'!G82)</f>
        <v/>
      </c>
      <c r="C82" s="206" t="str">
        <f>IF('04 Brukerregistrering'!I82="","",'04 Brukerregistrering'!I82)</f>
        <v/>
      </c>
      <c r="D82" s="207" t="str">
        <f>IF('05 Målinger'!M92="","",('05 Målinger'!M92-'05 Målinger'!$G$19)*'02 Kostnader lønn, utstyr osv. '!$S$26*(-1))</f>
        <v/>
      </c>
      <c r="E82" s="207" t="str">
        <f>IF(AND('05 Målinger'!N92="",'05 Målinger'!Q92=""),"",('05 Målinger'!N92+'05 Målinger'!Q92-'05 Målinger'!H92)*'02 Kostnader lønn, utstyr osv. '!$S$21/60*(-1)*'05 Målinger'!$E$14)</f>
        <v/>
      </c>
      <c r="F82" s="208" t="str">
        <f>IF('05 Målinger'!M92="","",('kjøring-støtteark'!E85-'kjøring-støtteark'!D85)*'02 Kostnader lønn, utstyr osv. '!$S$21/60*(-1)*'05 Målinger'!$E$14)</f>
        <v/>
      </c>
      <c r="G82" s="209" t="str">
        <f>IF('05 Målinger'!P92="","",('05 Målinger'!P92-'05 Målinger'!J92)*'02 Kostnader lønn, utstyr osv. '!$S$37*'05 Målinger'!$E$14*(-1))</f>
        <v/>
      </c>
      <c r="H82" s="210" t="str">
        <f>IF('05 Målinger'!O92="","",('05 Målinger'!O92-'05 Målinger'!I92)*'02 Kostnader lønn, utstyr osv. '!$S$32*(-1)*'05 Målinger'!$E$14)</f>
        <v/>
      </c>
      <c r="I82" s="207" t="str">
        <f>IF('05 Målinger'!X92="","",('05 Målinger'!X92-'05 Målinger'!$G$19)*'02 Kostnader lønn, utstyr osv. '!$S$26*(-1))</f>
        <v/>
      </c>
      <c r="J82" s="207" t="str">
        <f>IF(AND('05 Målinger'!X92="",'05 Målinger'!AB92=""),"",('05 Målinger'!X92+'05 Målinger'!AB92-'05 Målinger'!H92)*'02 Kostnader lønn, utstyr osv. '!$S$21/60*(-1)*'05 Målinger'!$E$14)</f>
        <v/>
      </c>
      <c r="K82" s="208" t="str">
        <f>IF('05 Målinger'!X92="","",('kjøring-støtteark'!F85-'kjøring-støtteark'!D85)*'02 Kostnader lønn, utstyr osv. '!$S$21/60*(-1)*'05 Målinger'!$E$14)</f>
        <v/>
      </c>
      <c r="L82" s="209" t="str">
        <f>IF('05 Målinger'!AA92="","",('05 Målinger'!AA92-'05 Målinger'!J92)*'02 Kostnader lønn, utstyr osv. '!$S$37*'05 Målinger'!$E$14*(-1))</f>
        <v/>
      </c>
      <c r="M82" s="210" t="str">
        <f>IF('05 Målinger'!Z92="","",('05 Målinger'!Z92-'05 Målinger'!I92)*'02 Kostnader lønn, utstyr osv. '!$S$32*(-1)*'05 Målinger'!$E$14)</f>
        <v/>
      </c>
      <c r="N82" s="207" t="str">
        <f>IF('05 Målinger'!AI92="","",('05 Målinger'!AI92-'05 Målinger'!$G$19)*'02 Kostnader lønn, utstyr osv. '!$S$26*(-1))</f>
        <v/>
      </c>
      <c r="O82" s="207" t="str">
        <f>IF(AND('05 Målinger'!AI92="",'05 Målinger'!AM92=""),"",('05 Målinger'!AI92+'05 Målinger'!AM92-'05 Målinger'!H92)*'02 Kostnader lønn, utstyr osv. '!$S$21/60*(-1)*'05 Målinger'!$E$14)</f>
        <v/>
      </c>
      <c r="P82" s="208" t="str">
        <f>IF('05 Målinger'!AI92="","",('kjøring-støtteark'!F85-'kjøring-støtteark'!G85)*'02 Kostnader lønn, utstyr osv. '!$S$21/60*(-1)*'05 Målinger'!$E$14)</f>
        <v/>
      </c>
      <c r="Q82" s="209" t="str">
        <f>IF('05 Målinger'!AL92="","",('05 Målinger'!AL92-'05 Målinger'!J92)*'02 Kostnader lønn, utstyr osv. '!$S$37*'05 Målinger'!$E$14*(-1))</f>
        <v/>
      </c>
      <c r="R82" s="210" t="str">
        <f>IF('05 Målinger'!AK92="","",('05 Målinger'!AK92-'05 Målinger'!I92)*'02 Kostnader lønn, utstyr osv. '!$S$32*(-1)*'05 Målinger'!$E$14)</f>
        <v/>
      </c>
      <c r="S82" s="207" t="str">
        <f>IF('05 Målinger'!AT92="","",('05 Målinger'!AT92-'05 Målinger'!$G$19)*'02 Kostnader lønn, utstyr osv. '!$S$26*(-1))</f>
        <v/>
      </c>
      <c r="T82" s="207" t="str">
        <f>IF(AND('05 Målinger'!AT92="",'05 Målinger'!AX92=""),"",('05 Målinger'!AT92+'05 Målinger'!AX92-'05 Målinger'!H92)*'02 Kostnader lønn, utstyr osv. '!$S$21/60*(-1)*'05 Målinger'!$E$14)</f>
        <v/>
      </c>
      <c r="U82" s="208" t="str">
        <f>IF('05 Målinger'!AT92="","",('kjøring-støtteark'!F85-'kjøring-støtteark'!H85)*'02 Kostnader lønn, utstyr osv. '!$S$21/60*(-1)*'05 Målinger'!$E$14)</f>
        <v/>
      </c>
      <c r="V82" s="209" t="str">
        <f>IF('05 Målinger'!AW92="","",('05 Målinger'!AW92-'05 Målinger'!J92)*'02 Kostnader lønn, utstyr osv. '!$S$37*'05 Målinger'!$E$14*(-1))</f>
        <v/>
      </c>
      <c r="W82" s="210" t="str">
        <f>IF('05 Målinger'!AV92="","",('05 Målinger'!AV92-'05 Målinger'!I92)*'02 Kostnader lønn, utstyr osv. '!$S$32*(-1)*'05 Målinger'!$E$14)</f>
        <v/>
      </c>
      <c r="X82" s="30"/>
      <c r="Y82" s="30"/>
      <c r="Z82" s="31"/>
      <c r="AA82" s="33"/>
      <c r="AB82" s="32"/>
      <c r="AC82" s="30"/>
      <c r="AD82" s="30"/>
      <c r="AE82" s="31"/>
      <c r="AF82" s="33"/>
      <c r="AG82" s="32"/>
      <c r="AH82" s="30"/>
      <c r="AI82" s="30"/>
      <c r="AJ82" s="31"/>
      <c r="AK82" s="33"/>
      <c r="AL82" s="32"/>
      <c r="AM82" s="30"/>
      <c r="AN82" s="30"/>
      <c r="AO82" s="31"/>
      <c r="AP82" s="33"/>
      <c r="AQ82" s="32"/>
      <c r="AR82" s="30"/>
      <c r="AS82" s="30"/>
      <c r="AT82" s="31"/>
      <c r="AU82" s="33"/>
      <c r="AV82" s="32"/>
      <c r="AW82" s="30"/>
      <c r="AX82" s="30"/>
      <c r="AY82" s="31"/>
      <c r="AZ82" s="33"/>
      <c r="BA82" s="32"/>
      <c r="BB82" s="30"/>
      <c r="BC82" s="30"/>
      <c r="BD82" s="31"/>
      <c r="BE82" s="33"/>
      <c r="BF82" s="32"/>
      <c r="BG82" s="30"/>
      <c r="BH82" s="30"/>
      <c r="BI82" s="31"/>
      <c r="BJ82" s="33"/>
      <c r="BK82" s="32"/>
      <c r="BL82" s="30"/>
      <c r="BM82" s="30"/>
      <c r="BN82" s="31"/>
      <c r="BO82" s="33"/>
      <c r="BP82" s="32"/>
      <c r="BQ82" s="30"/>
      <c r="BR82" s="30"/>
      <c r="BS82" s="31"/>
      <c r="BT82" s="33"/>
      <c r="BU82" s="32"/>
      <c r="BV82" s="30"/>
      <c r="BW82" s="30"/>
      <c r="BX82" s="31"/>
      <c r="BY82" s="33"/>
      <c r="BZ82" s="32"/>
      <c r="CA82" s="30"/>
      <c r="CB82" s="30"/>
      <c r="CC82" s="31"/>
      <c r="CD82" s="33"/>
      <c r="CE82" s="32"/>
      <c r="CF82" s="30"/>
      <c r="CG82" s="30"/>
      <c r="CH82" s="31"/>
      <c r="CI82" s="33"/>
      <c r="CJ82" s="32"/>
      <c r="CK82" s="30"/>
      <c r="CL82" s="30"/>
      <c r="CM82" s="31"/>
      <c r="CN82" s="33"/>
      <c r="CO82" s="32"/>
      <c r="CP82" s="30"/>
      <c r="CQ82" s="30"/>
      <c r="CR82" s="31"/>
      <c r="CS82" s="33"/>
      <c r="CT82" s="32"/>
      <c r="CU82" s="30"/>
      <c r="CV82" s="30"/>
      <c r="CW82" s="31"/>
      <c r="CX82" s="33"/>
      <c r="CY82" s="32"/>
      <c r="CZ82" s="30"/>
      <c r="DA82" s="30"/>
      <c r="DB82" s="31"/>
      <c r="DC82" s="33"/>
      <c r="DD82" s="32"/>
      <c r="DE82" s="30"/>
      <c r="DF82" s="30"/>
      <c r="DG82" s="31"/>
      <c r="DH82" s="33"/>
      <c r="DI82" s="32"/>
      <c r="DJ82" s="30"/>
      <c r="DK82" s="30"/>
      <c r="DL82" s="31"/>
      <c r="DM82" s="33"/>
      <c r="DN82" s="32"/>
      <c r="DO82" s="30"/>
      <c r="DP82" s="30"/>
      <c r="DQ82" s="31"/>
      <c r="DR82" s="33"/>
      <c r="DS82" s="32"/>
      <c r="DT82" s="26">
        <f t="shared" si="3"/>
        <v>0</v>
      </c>
      <c r="DU82" s="254">
        <f t="shared" si="2"/>
        <v>0</v>
      </c>
    </row>
    <row r="83" spans="1:125">
      <c r="A83" s="204" t="str">
        <f>IF('04 Brukerregistrering'!C83="","",'04 Brukerregistrering'!C83)</f>
        <v/>
      </c>
      <c r="B83" s="205" t="str">
        <f>IF('04 Brukerregistrering'!G83="","",'04 Brukerregistrering'!G83)</f>
        <v/>
      </c>
      <c r="C83" s="206" t="str">
        <f>IF('04 Brukerregistrering'!I83="","",'04 Brukerregistrering'!I83)</f>
        <v/>
      </c>
      <c r="D83" s="207" t="str">
        <f>IF('05 Målinger'!M93="","",('05 Målinger'!M93-'05 Målinger'!$G$19)*'02 Kostnader lønn, utstyr osv. '!$S$26*(-1))</f>
        <v/>
      </c>
      <c r="E83" s="207" t="str">
        <f>IF(AND('05 Målinger'!N93="",'05 Målinger'!Q93=""),"",('05 Målinger'!N93+'05 Målinger'!Q93-'05 Målinger'!H93)*'02 Kostnader lønn, utstyr osv. '!$S$21/60*(-1)*'05 Målinger'!$E$14)</f>
        <v/>
      </c>
      <c r="F83" s="208" t="str">
        <f>IF('05 Målinger'!M93="","",('kjøring-støtteark'!E86-'kjøring-støtteark'!D86)*'02 Kostnader lønn, utstyr osv. '!$S$21/60*(-1)*'05 Målinger'!$E$14)</f>
        <v/>
      </c>
      <c r="G83" s="209" t="str">
        <f>IF('05 Målinger'!P93="","",('05 Målinger'!P93-'05 Målinger'!J93)*'02 Kostnader lønn, utstyr osv. '!$S$37*'05 Målinger'!$E$14*(-1))</f>
        <v/>
      </c>
      <c r="H83" s="210" t="str">
        <f>IF('05 Målinger'!O93="","",('05 Målinger'!O93-'05 Målinger'!I93)*'02 Kostnader lønn, utstyr osv. '!$S$32*(-1)*'05 Målinger'!$E$14)</f>
        <v/>
      </c>
      <c r="I83" s="207" t="str">
        <f>IF('05 Målinger'!X93="","",('05 Målinger'!X93-'05 Målinger'!$G$19)*'02 Kostnader lønn, utstyr osv. '!$S$26*(-1))</f>
        <v/>
      </c>
      <c r="J83" s="207" t="str">
        <f>IF(AND('05 Målinger'!X93="",'05 Målinger'!AB93=""),"",('05 Målinger'!X93+'05 Målinger'!AB93-'05 Målinger'!H93)*'02 Kostnader lønn, utstyr osv. '!$S$21/60*(-1)*'05 Målinger'!$E$14)</f>
        <v/>
      </c>
      <c r="K83" s="208" t="str">
        <f>IF('05 Målinger'!X93="","",('kjøring-støtteark'!F86-'kjøring-støtteark'!D86)*'02 Kostnader lønn, utstyr osv. '!$S$21/60*(-1)*'05 Målinger'!$E$14)</f>
        <v/>
      </c>
      <c r="L83" s="209" t="str">
        <f>IF('05 Målinger'!AA93="","",('05 Målinger'!AA93-'05 Målinger'!J93)*'02 Kostnader lønn, utstyr osv. '!$S$37*'05 Målinger'!$E$14*(-1))</f>
        <v/>
      </c>
      <c r="M83" s="210" t="str">
        <f>IF('05 Målinger'!Z93="","",('05 Målinger'!Z93-'05 Målinger'!I93)*'02 Kostnader lønn, utstyr osv. '!$S$32*(-1)*'05 Målinger'!$E$14)</f>
        <v/>
      </c>
      <c r="N83" s="207" t="str">
        <f>IF('05 Målinger'!AI93="","",('05 Målinger'!AI93-'05 Målinger'!$G$19)*'02 Kostnader lønn, utstyr osv. '!$S$26*(-1))</f>
        <v/>
      </c>
      <c r="O83" s="207" t="str">
        <f>IF(AND('05 Målinger'!AI93="",'05 Målinger'!AM93=""),"",('05 Målinger'!AI93+'05 Målinger'!AM93-'05 Målinger'!H93)*'02 Kostnader lønn, utstyr osv. '!$S$21/60*(-1)*'05 Målinger'!$E$14)</f>
        <v/>
      </c>
      <c r="P83" s="208" t="str">
        <f>IF('05 Målinger'!AI93="","",('kjøring-støtteark'!F86-'kjøring-støtteark'!G86)*'02 Kostnader lønn, utstyr osv. '!$S$21/60*(-1)*'05 Målinger'!$E$14)</f>
        <v/>
      </c>
      <c r="Q83" s="209" t="str">
        <f>IF('05 Målinger'!AL93="","",('05 Målinger'!AL93-'05 Målinger'!J93)*'02 Kostnader lønn, utstyr osv. '!$S$37*'05 Målinger'!$E$14*(-1))</f>
        <v/>
      </c>
      <c r="R83" s="210" t="str">
        <f>IF('05 Målinger'!AK93="","",('05 Målinger'!AK93-'05 Målinger'!I93)*'02 Kostnader lønn, utstyr osv. '!$S$32*(-1)*'05 Målinger'!$E$14)</f>
        <v/>
      </c>
      <c r="S83" s="207" t="str">
        <f>IF('05 Målinger'!AT93="","",('05 Målinger'!AT93-'05 Målinger'!$G$19)*'02 Kostnader lønn, utstyr osv. '!$S$26*(-1))</f>
        <v/>
      </c>
      <c r="T83" s="207" t="str">
        <f>IF(AND('05 Målinger'!AT93="",'05 Målinger'!AX93=""),"",('05 Målinger'!AT93+'05 Målinger'!AX93-'05 Målinger'!H93)*'02 Kostnader lønn, utstyr osv. '!$S$21/60*(-1)*'05 Målinger'!$E$14)</f>
        <v/>
      </c>
      <c r="U83" s="208" t="str">
        <f>IF('05 Målinger'!AT93="","",('kjøring-støtteark'!F86-'kjøring-støtteark'!H86)*'02 Kostnader lønn, utstyr osv. '!$S$21/60*(-1)*'05 Målinger'!$E$14)</f>
        <v/>
      </c>
      <c r="V83" s="209" t="str">
        <f>IF('05 Målinger'!AW93="","",('05 Målinger'!AW93-'05 Målinger'!J93)*'02 Kostnader lønn, utstyr osv. '!$S$37*'05 Målinger'!$E$14*(-1))</f>
        <v/>
      </c>
      <c r="W83" s="210" t="str">
        <f>IF('05 Målinger'!AV93="","",('05 Målinger'!AV93-'05 Målinger'!I93)*'02 Kostnader lønn, utstyr osv. '!$S$32*(-1)*'05 Målinger'!$E$14)</f>
        <v/>
      </c>
      <c r="X83" s="30"/>
      <c r="Y83" s="30"/>
      <c r="Z83" s="31"/>
      <c r="AA83" s="33"/>
      <c r="AB83" s="32"/>
      <c r="AC83" s="30"/>
      <c r="AD83" s="30"/>
      <c r="AE83" s="31"/>
      <c r="AF83" s="33"/>
      <c r="AG83" s="32"/>
      <c r="AH83" s="30"/>
      <c r="AI83" s="30"/>
      <c r="AJ83" s="31"/>
      <c r="AK83" s="33"/>
      <c r="AL83" s="32"/>
      <c r="AM83" s="30"/>
      <c r="AN83" s="30"/>
      <c r="AO83" s="31"/>
      <c r="AP83" s="33"/>
      <c r="AQ83" s="32"/>
      <c r="AR83" s="30"/>
      <c r="AS83" s="30"/>
      <c r="AT83" s="31"/>
      <c r="AU83" s="33"/>
      <c r="AV83" s="32"/>
      <c r="AW83" s="30"/>
      <c r="AX83" s="30"/>
      <c r="AY83" s="31"/>
      <c r="AZ83" s="33"/>
      <c r="BA83" s="32"/>
      <c r="BB83" s="30"/>
      <c r="BC83" s="30"/>
      <c r="BD83" s="31"/>
      <c r="BE83" s="33"/>
      <c r="BF83" s="32"/>
      <c r="BG83" s="30"/>
      <c r="BH83" s="30"/>
      <c r="BI83" s="31"/>
      <c r="BJ83" s="33"/>
      <c r="BK83" s="32"/>
      <c r="BL83" s="30"/>
      <c r="BM83" s="30"/>
      <c r="BN83" s="31"/>
      <c r="BO83" s="33"/>
      <c r="BP83" s="32"/>
      <c r="BQ83" s="30"/>
      <c r="BR83" s="30"/>
      <c r="BS83" s="31"/>
      <c r="BT83" s="33"/>
      <c r="BU83" s="32"/>
      <c r="BV83" s="30"/>
      <c r="BW83" s="30"/>
      <c r="BX83" s="31"/>
      <c r="BY83" s="33"/>
      <c r="BZ83" s="32"/>
      <c r="CA83" s="30"/>
      <c r="CB83" s="30"/>
      <c r="CC83" s="31"/>
      <c r="CD83" s="33"/>
      <c r="CE83" s="32"/>
      <c r="CF83" s="30"/>
      <c r="CG83" s="30"/>
      <c r="CH83" s="31"/>
      <c r="CI83" s="33"/>
      <c r="CJ83" s="32"/>
      <c r="CK83" s="30"/>
      <c r="CL83" s="30"/>
      <c r="CM83" s="31"/>
      <c r="CN83" s="33"/>
      <c r="CO83" s="32"/>
      <c r="CP83" s="30"/>
      <c r="CQ83" s="30"/>
      <c r="CR83" s="31"/>
      <c r="CS83" s="33"/>
      <c r="CT83" s="32"/>
      <c r="CU83" s="30"/>
      <c r="CV83" s="30"/>
      <c r="CW83" s="31"/>
      <c r="CX83" s="33"/>
      <c r="CY83" s="32"/>
      <c r="CZ83" s="30"/>
      <c r="DA83" s="30"/>
      <c r="DB83" s="31"/>
      <c r="DC83" s="33"/>
      <c r="DD83" s="32"/>
      <c r="DE83" s="30"/>
      <c r="DF83" s="30"/>
      <c r="DG83" s="31"/>
      <c r="DH83" s="33"/>
      <c r="DI83" s="32"/>
      <c r="DJ83" s="30"/>
      <c r="DK83" s="30"/>
      <c r="DL83" s="31"/>
      <c r="DM83" s="33"/>
      <c r="DN83" s="32"/>
      <c r="DO83" s="30"/>
      <c r="DP83" s="30"/>
      <c r="DQ83" s="31"/>
      <c r="DR83" s="33"/>
      <c r="DS83" s="32"/>
      <c r="DT83" s="26">
        <f t="shared" si="3"/>
        <v>0</v>
      </c>
      <c r="DU83" s="254">
        <f t="shared" si="2"/>
        <v>0</v>
      </c>
    </row>
    <row r="84" spans="1:125">
      <c r="A84" s="204" t="str">
        <f>IF('04 Brukerregistrering'!C84="","",'04 Brukerregistrering'!C84)</f>
        <v/>
      </c>
      <c r="B84" s="205" t="str">
        <f>IF('04 Brukerregistrering'!G84="","",'04 Brukerregistrering'!G84)</f>
        <v/>
      </c>
      <c r="C84" s="206" t="str">
        <f>IF('04 Brukerregistrering'!I84="","",'04 Brukerregistrering'!I84)</f>
        <v/>
      </c>
      <c r="D84" s="207" t="str">
        <f>IF('05 Målinger'!M94="","",('05 Målinger'!M94-'05 Målinger'!$G$19)*'02 Kostnader lønn, utstyr osv. '!$S$26*(-1))</f>
        <v/>
      </c>
      <c r="E84" s="207" t="str">
        <f>IF(AND('05 Målinger'!N94="",'05 Målinger'!Q94=""),"",('05 Målinger'!N94+'05 Målinger'!Q94-'05 Målinger'!H94)*'02 Kostnader lønn, utstyr osv. '!$S$21/60*(-1)*'05 Målinger'!$E$14)</f>
        <v/>
      </c>
      <c r="F84" s="208" t="str">
        <f>IF('05 Målinger'!M94="","",('kjøring-støtteark'!E87-'kjøring-støtteark'!D87)*'02 Kostnader lønn, utstyr osv. '!$S$21/60*(-1)*'05 Målinger'!$E$14)</f>
        <v/>
      </c>
      <c r="G84" s="209" t="str">
        <f>IF('05 Målinger'!P94="","",('05 Målinger'!P94-'05 Målinger'!J94)*'02 Kostnader lønn, utstyr osv. '!$S$37*'05 Målinger'!$E$14*(-1))</f>
        <v/>
      </c>
      <c r="H84" s="210" t="str">
        <f>IF('05 Målinger'!O94="","",('05 Målinger'!O94-'05 Målinger'!I94)*'02 Kostnader lønn, utstyr osv. '!$S$32*(-1)*'05 Målinger'!$E$14)</f>
        <v/>
      </c>
      <c r="I84" s="207" t="str">
        <f>IF('05 Målinger'!X94="","",('05 Målinger'!X94-'05 Målinger'!$G$19)*'02 Kostnader lønn, utstyr osv. '!$S$26*(-1))</f>
        <v/>
      </c>
      <c r="J84" s="207" t="str">
        <f>IF(AND('05 Målinger'!X94="",'05 Målinger'!AB94=""),"",('05 Målinger'!X94+'05 Målinger'!AB94-'05 Målinger'!H94)*'02 Kostnader lønn, utstyr osv. '!$S$21/60*(-1)*'05 Målinger'!$E$14)</f>
        <v/>
      </c>
      <c r="K84" s="208" t="str">
        <f>IF('05 Målinger'!X94="","",('kjøring-støtteark'!F87-'kjøring-støtteark'!D87)*'02 Kostnader lønn, utstyr osv. '!$S$21/60*(-1)*'05 Målinger'!$E$14)</f>
        <v/>
      </c>
      <c r="L84" s="209" t="str">
        <f>IF('05 Målinger'!AA94="","",('05 Målinger'!AA94-'05 Målinger'!J94)*'02 Kostnader lønn, utstyr osv. '!$S$37*'05 Målinger'!$E$14*(-1))</f>
        <v/>
      </c>
      <c r="M84" s="210" t="str">
        <f>IF('05 Målinger'!Z94="","",('05 Målinger'!Z94-'05 Målinger'!I94)*'02 Kostnader lønn, utstyr osv. '!$S$32*(-1)*'05 Målinger'!$E$14)</f>
        <v/>
      </c>
      <c r="N84" s="207" t="str">
        <f>IF('05 Målinger'!AI94="","",('05 Målinger'!AI94-'05 Målinger'!$G$19)*'02 Kostnader lønn, utstyr osv. '!$S$26*(-1))</f>
        <v/>
      </c>
      <c r="O84" s="207" t="str">
        <f>IF(AND('05 Målinger'!AI94="",'05 Målinger'!AM94=""),"",('05 Målinger'!AI94+'05 Målinger'!AM94-'05 Målinger'!H94)*'02 Kostnader lønn, utstyr osv. '!$S$21/60*(-1)*'05 Målinger'!$E$14)</f>
        <v/>
      </c>
      <c r="P84" s="208" t="str">
        <f>IF('05 Målinger'!AI94="","",('kjøring-støtteark'!F87-'kjøring-støtteark'!G87)*'02 Kostnader lønn, utstyr osv. '!$S$21/60*(-1)*'05 Målinger'!$E$14)</f>
        <v/>
      </c>
      <c r="Q84" s="209" t="str">
        <f>IF('05 Målinger'!AL94="","",('05 Målinger'!AL94-'05 Målinger'!J94)*'02 Kostnader lønn, utstyr osv. '!$S$37*'05 Målinger'!$E$14*(-1))</f>
        <v/>
      </c>
      <c r="R84" s="210" t="str">
        <f>IF('05 Målinger'!AK94="","",('05 Målinger'!AK94-'05 Målinger'!I94)*'02 Kostnader lønn, utstyr osv. '!$S$32*(-1)*'05 Målinger'!$E$14)</f>
        <v/>
      </c>
      <c r="S84" s="207" t="str">
        <f>IF('05 Målinger'!AT94="","",('05 Målinger'!AT94-'05 Målinger'!$G$19)*'02 Kostnader lønn, utstyr osv. '!$S$26*(-1))</f>
        <v/>
      </c>
      <c r="T84" s="207" t="str">
        <f>IF(AND('05 Målinger'!AT94="",'05 Målinger'!AX94=""),"",('05 Målinger'!AT94+'05 Målinger'!AX94-'05 Målinger'!H94)*'02 Kostnader lønn, utstyr osv. '!$S$21/60*(-1)*'05 Målinger'!$E$14)</f>
        <v/>
      </c>
      <c r="U84" s="208" t="str">
        <f>IF('05 Målinger'!AT94="","",('kjøring-støtteark'!F87-'kjøring-støtteark'!H87)*'02 Kostnader lønn, utstyr osv. '!$S$21/60*(-1)*'05 Målinger'!$E$14)</f>
        <v/>
      </c>
      <c r="V84" s="209" t="str">
        <f>IF('05 Målinger'!AW94="","",('05 Målinger'!AW94-'05 Målinger'!J94)*'02 Kostnader lønn, utstyr osv. '!$S$37*'05 Målinger'!$E$14*(-1))</f>
        <v/>
      </c>
      <c r="W84" s="210" t="str">
        <f>IF('05 Målinger'!AV94="","",('05 Målinger'!AV94-'05 Målinger'!I94)*'02 Kostnader lønn, utstyr osv. '!$S$32*(-1)*'05 Målinger'!$E$14)</f>
        <v/>
      </c>
      <c r="X84" s="30"/>
      <c r="Y84" s="30"/>
      <c r="Z84" s="31"/>
      <c r="AA84" s="33"/>
      <c r="AB84" s="32"/>
      <c r="AC84" s="30"/>
      <c r="AD84" s="30"/>
      <c r="AE84" s="31"/>
      <c r="AF84" s="33"/>
      <c r="AG84" s="32"/>
      <c r="AH84" s="30"/>
      <c r="AI84" s="30"/>
      <c r="AJ84" s="31"/>
      <c r="AK84" s="33"/>
      <c r="AL84" s="32"/>
      <c r="AM84" s="30"/>
      <c r="AN84" s="30"/>
      <c r="AO84" s="31"/>
      <c r="AP84" s="33"/>
      <c r="AQ84" s="32"/>
      <c r="AR84" s="30"/>
      <c r="AS84" s="30"/>
      <c r="AT84" s="31"/>
      <c r="AU84" s="33"/>
      <c r="AV84" s="32"/>
      <c r="AW84" s="30"/>
      <c r="AX84" s="30"/>
      <c r="AY84" s="31"/>
      <c r="AZ84" s="33"/>
      <c r="BA84" s="32"/>
      <c r="BB84" s="30"/>
      <c r="BC84" s="30"/>
      <c r="BD84" s="31"/>
      <c r="BE84" s="33"/>
      <c r="BF84" s="32"/>
      <c r="BG84" s="30"/>
      <c r="BH84" s="30"/>
      <c r="BI84" s="31"/>
      <c r="BJ84" s="33"/>
      <c r="BK84" s="32"/>
      <c r="BL84" s="30"/>
      <c r="BM84" s="30"/>
      <c r="BN84" s="31"/>
      <c r="BO84" s="33"/>
      <c r="BP84" s="32"/>
      <c r="BQ84" s="30"/>
      <c r="BR84" s="30"/>
      <c r="BS84" s="31"/>
      <c r="BT84" s="33"/>
      <c r="BU84" s="32"/>
      <c r="BV84" s="30"/>
      <c r="BW84" s="30"/>
      <c r="BX84" s="31"/>
      <c r="BY84" s="33"/>
      <c r="BZ84" s="32"/>
      <c r="CA84" s="30"/>
      <c r="CB84" s="30"/>
      <c r="CC84" s="31"/>
      <c r="CD84" s="33"/>
      <c r="CE84" s="32"/>
      <c r="CF84" s="30"/>
      <c r="CG84" s="30"/>
      <c r="CH84" s="31"/>
      <c r="CI84" s="33"/>
      <c r="CJ84" s="32"/>
      <c r="CK84" s="30"/>
      <c r="CL84" s="30"/>
      <c r="CM84" s="31"/>
      <c r="CN84" s="33"/>
      <c r="CO84" s="32"/>
      <c r="CP84" s="30"/>
      <c r="CQ84" s="30"/>
      <c r="CR84" s="31"/>
      <c r="CS84" s="33"/>
      <c r="CT84" s="32"/>
      <c r="CU84" s="30"/>
      <c r="CV84" s="30"/>
      <c r="CW84" s="31"/>
      <c r="CX84" s="33"/>
      <c r="CY84" s="32"/>
      <c r="CZ84" s="30"/>
      <c r="DA84" s="30"/>
      <c r="DB84" s="31"/>
      <c r="DC84" s="33"/>
      <c r="DD84" s="32"/>
      <c r="DE84" s="30"/>
      <c r="DF84" s="30"/>
      <c r="DG84" s="31"/>
      <c r="DH84" s="33"/>
      <c r="DI84" s="32"/>
      <c r="DJ84" s="30"/>
      <c r="DK84" s="30"/>
      <c r="DL84" s="31"/>
      <c r="DM84" s="33"/>
      <c r="DN84" s="32"/>
      <c r="DO84" s="30"/>
      <c r="DP84" s="30"/>
      <c r="DQ84" s="31"/>
      <c r="DR84" s="33"/>
      <c r="DS84" s="32"/>
      <c r="DT84" s="26">
        <f t="shared" si="3"/>
        <v>0</v>
      </c>
      <c r="DU84" s="254">
        <f t="shared" si="2"/>
        <v>0</v>
      </c>
    </row>
    <row r="85" spans="1:125">
      <c r="A85" s="204" t="str">
        <f>IF('04 Brukerregistrering'!C85="","",'04 Brukerregistrering'!C85)</f>
        <v/>
      </c>
      <c r="B85" s="205" t="str">
        <f>IF('04 Brukerregistrering'!G85="","",'04 Brukerregistrering'!G85)</f>
        <v/>
      </c>
      <c r="C85" s="206" t="str">
        <f>IF('04 Brukerregistrering'!I85="","",'04 Brukerregistrering'!I85)</f>
        <v/>
      </c>
      <c r="D85" s="207" t="str">
        <f>IF('05 Målinger'!M95="","",('05 Målinger'!M95-'05 Målinger'!$G$19)*'02 Kostnader lønn, utstyr osv. '!$S$26*(-1))</f>
        <v/>
      </c>
      <c r="E85" s="207" t="str">
        <f>IF(AND('05 Målinger'!N95="",'05 Målinger'!Q95=""),"",('05 Målinger'!N95+'05 Målinger'!Q95-'05 Målinger'!H95)*'02 Kostnader lønn, utstyr osv. '!$S$21/60*(-1)*'05 Målinger'!$E$14)</f>
        <v/>
      </c>
      <c r="F85" s="208" t="str">
        <f>IF('05 Målinger'!M95="","",('kjøring-støtteark'!E88-'kjøring-støtteark'!D88)*'02 Kostnader lønn, utstyr osv. '!$S$21/60*(-1)*'05 Målinger'!$E$14)</f>
        <v/>
      </c>
      <c r="G85" s="209" t="str">
        <f>IF('05 Målinger'!P95="","",('05 Målinger'!P95-'05 Målinger'!J95)*'02 Kostnader lønn, utstyr osv. '!$S$37*'05 Målinger'!$E$14*(-1))</f>
        <v/>
      </c>
      <c r="H85" s="210" t="str">
        <f>IF('05 Målinger'!O95="","",('05 Målinger'!O95-'05 Målinger'!I95)*'02 Kostnader lønn, utstyr osv. '!$S$32*(-1)*'05 Målinger'!$E$14)</f>
        <v/>
      </c>
      <c r="I85" s="207" t="str">
        <f>IF('05 Målinger'!X95="","",('05 Målinger'!X95-'05 Målinger'!$G$19)*'02 Kostnader lønn, utstyr osv. '!$S$26*(-1))</f>
        <v/>
      </c>
      <c r="J85" s="207" t="str">
        <f>IF(AND('05 Målinger'!X95="",'05 Målinger'!AB95=""),"",('05 Målinger'!X95+'05 Målinger'!AB95-'05 Målinger'!H95)*'02 Kostnader lønn, utstyr osv. '!$S$21/60*(-1)*'05 Målinger'!$E$14)</f>
        <v/>
      </c>
      <c r="K85" s="208" t="str">
        <f>IF('05 Målinger'!X95="","",('kjøring-støtteark'!F88-'kjøring-støtteark'!D88)*'02 Kostnader lønn, utstyr osv. '!$S$21/60*(-1)*'05 Målinger'!$E$14)</f>
        <v/>
      </c>
      <c r="L85" s="209" t="str">
        <f>IF('05 Målinger'!AA95="","",('05 Målinger'!AA95-'05 Målinger'!J95)*'02 Kostnader lønn, utstyr osv. '!$S$37*'05 Målinger'!$E$14*(-1))</f>
        <v/>
      </c>
      <c r="M85" s="210" t="str">
        <f>IF('05 Målinger'!Z95="","",('05 Målinger'!Z95-'05 Målinger'!I95)*'02 Kostnader lønn, utstyr osv. '!$S$32*(-1)*'05 Målinger'!$E$14)</f>
        <v/>
      </c>
      <c r="N85" s="207" t="str">
        <f>IF('05 Målinger'!AI95="","",('05 Målinger'!AI95-'05 Målinger'!$G$19)*'02 Kostnader lønn, utstyr osv. '!$S$26*(-1))</f>
        <v/>
      </c>
      <c r="O85" s="207" t="str">
        <f>IF(AND('05 Målinger'!AI95="",'05 Målinger'!AM95=""),"",('05 Målinger'!AI95+'05 Målinger'!AM95-'05 Målinger'!H95)*'02 Kostnader lønn, utstyr osv. '!$S$21/60*(-1)*'05 Målinger'!$E$14)</f>
        <v/>
      </c>
      <c r="P85" s="208" t="str">
        <f>IF('05 Målinger'!AI95="","",('kjøring-støtteark'!F88-'kjøring-støtteark'!G88)*'02 Kostnader lønn, utstyr osv. '!$S$21/60*(-1)*'05 Målinger'!$E$14)</f>
        <v/>
      </c>
      <c r="Q85" s="209" t="str">
        <f>IF('05 Målinger'!AL95="","",('05 Målinger'!AL95-'05 Målinger'!J95)*'02 Kostnader lønn, utstyr osv. '!$S$37*'05 Målinger'!$E$14*(-1))</f>
        <v/>
      </c>
      <c r="R85" s="210" t="str">
        <f>IF('05 Målinger'!AK95="","",('05 Målinger'!AK95-'05 Målinger'!I95)*'02 Kostnader lønn, utstyr osv. '!$S$32*(-1)*'05 Målinger'!$E$14)</f>
        <v/>
      </c>
      <c r="S85" s="207" t="str">
        <f>IF('05 Målinger'!AT95="","",('05 Målinger'!AT95-'05 Målinger'!$G$19)*'02 Kostnader lønn, utstyr osv. '!$S$26*(-1))</f>
        <v/>
      </c>
      <c r="T85" s="207" t="str">
        <f>IF(AND('05 Målinger'!AT95="",'05 Målinger'!AX95=""),"",('05 Målinger'!AT95+'05 Målinger'!AX95-'05 Målinger'!H95)*'02 Kostnader lønn, utstyr osv. '!$S$21/60*(-1)*'05 Målinger'!$E$14)</f>
        <v/>
      </c>
      <c r="U85" s="208" t="str">
        <f>IF('05 Målinger'!AT95="","",('kjøring-støtteark'!F88-'kjøring-støtteark'!H88)*'02 Kostnader lønn, utstyr osv. '!$S$21/60*(-1)*'05 Målinger'!$E$14)</f>
        <v/>
      </c>
      <c r="V85" s="209" t="str">
        <f>IF('05 Målinger'!AW95="","",('05 Målinger'!AW95-'05 Målinger'!J95)*'02 Kostnader lønn, utstyr osv. '!$S$37*'05 Målinger'!$E$14*(-1))</f>
        <v/>
      </c>
      <c r="W85" s="210" t="str">
        <f>IF('05 Målinger'!AV95="","",('05 Målinger'!AV95-'05 Målinger'!I95)*'02 Kostnader lønn, utstyr osv. '!$S$32*(-1)*'05 Målinger'!$E$14)</f>
        <v/>
      </c>
      <c r="X85" s="30"/>
      <c r="Y85" s="30"/>
      <c r="Z85" s="31"/>
      <c r="AA85" s="33"/>
      <c r="AB85" s="32"/>
      <c r="AC85" s="30"/>
      <c r="AD85" s="30"/>
      <c r="AE85" s="31"/>
      <c r="AF85" s="33"/>
      <c r="AG85" s="32"/>
      <c r="AH85" s="30"/>
      <c r="AI85" s="30"/>
      <c r="AJ85" s="31"/>
      <c r="AK85" s="33"/>
      <c r="AL85" s="32"/>
      <c r="AM85" s="30"/>
      <c r="AN85" s="30"/>
      <c r="AO85" s="31"/>
      <c r="AP85" s="33"/>
      <c r="AQ85" s="32"/>
      <c r="AR85" s="30"/>
      <c r="AS85" s="30"/>
      <c r="AT85" s="31"/>
      <c r="AU85" s="33"/>
      <c r="AV85" s="32"/>
      <c r="AW85" s="30"/>
      <c r="AX85" s="30"/>
      <c r="AY85" s="31"/>
      <c r="AZ85" s="33"/>
      <c r="BA85" s="32"/>
      <c r="BB85" s="30"/>
      <c r="BC85" s="30"/>
      <c r="BD85" s="31"/>
      <c r="BE85" s="33"/>
      <c r="BF85" s="32"/>
      <c r="BG85" s="30"/>
      <c r="BH85" s="30"/>
      <c r="BI85" s="31"/>
      <c r="BJ85" s="33"/>
      <c r="BK85" s="32"/>
      <c r="BL85" s="30"/>
      <c r="BM85" s="30"/>
      <c r="BN85" s="31"/>
      <c r="BO85" s="33"/>
      <c r="BP85" s="32"/>
      <c r="BQ85" s="30"/>
      <c r="BR85" s="30"/>
      <c r="BS85" s="31"/>
      <c r="BT85" s="33"/>
      <c r="BU85" s="32"/>
      <c r="BV85" s="30"/>
      <c r="BW85" s="30"/>
      <c r="BX85" s="31"/>
      <c r="BY85" s="33"/>
      <c r="BZ85" s="32"/>
      <c r="CA85" s="30"/>
      <c r="CB85" s="30"/>
      <c r="CC85" s="31"/>
      <c r="CD85" s="33"/>
      <c r="CE85" s="32"/>
      <c r="CF85" s="30"/>
      <c r="CG85" s="30"/>
      <c r="CH85" s="31"/>
      <c r="CI85" s="33"/>
      <c r="CJ85" s="32"/>
      <c r="CK85" s="30"/>
      <c r="CL85" s="30"/>
      <c r="CM85" s="31"/>
      <c r="CN85" s="33"/>
      <c r="CO85" s="32"/>
      <c r="CP85" s="30"/>
      <c r="CQ85" s="30"/>
      <c r="CR85" s="31"/>
      <c r="CS85" s="33"/>
      <c r="CT85" s="32"/>
      <c r="CU85" s="30"/>
      <c r="CV85" s="30"/>
      <c r="CW85" s="31"/>
      <c r="CX85" s="33"/>
      <c r="CY85" s="32"/>
      <c r="CZ85" s="30"/>
      <c r="DA85" s="30"/>
      <c r="DB85" s="31"/>
      <c r="DC85" s="33"/>
      <c r="DD85" s="32"/>
      <c r="DE85" s="30"/>
      <c r="DF85" s="30"/>
      <c r="DG85" s="31"/>
      <c r="DH85" s="33"/>
      <c r="DI85" s="32"/>
      <c r="DJ85" s="30"/>
      <c r="DK85" s="30"/>
      <c r="DL85" s="31"/>
      <c r="DM85" s="33"/>
      <c r="DN85" s="32"/>
      <c r="DO85" s="30"/>
      <c r="DP85" s="30"/>
      <c r="DQ85" s="31"/>
      <c r="DR85" s="33"/>
      <c r="DS85" s="32"/>
      <c r="DT85" s="26">
        <f t="shared" si="3"/>
        <v>0</v>
      </c>
      <c r="DU85" s="254">
        <f t="shared" si="2"/>
        <v>0</v>
      </c>
    </row>
    <row r="86" spans="1:125">
      <c r="A86" s="204" t="str">
        <f>IF('04 Brukerregistrering'!C86="","",'04 Brukerregistrering'!C86)</f>
        <v/>
      </c>
      <c r="B86" s="205" t="str">
        <f>IF('04 Brukerregistrering'!G86="","",'04 Brukerregistrering'!G86)</f>
        <v/>
      </c>
      <c r="C86" s="206" t="str">
        <f>IF('04 Brukerregistrering'!I86="","",'04 Brukerregistrering'!I86)</f>
        <v/>
      </c>
      <c r="D86" s="207" t="str">
        <f>IF('05 Målinger'!M96="","",('05 Målinger'!M96-'05 Målinger'!$G$19)*'02 Kostnader lønn, utstyr osv. '!$S$26*(-1))</f>
        <v/>
      </c>
      <c r="E86" s="207" t="str">
        <f>IF(AND('05 Målinger'!N96="",'05 Målinger'!Q96=""),"",('05 Målinger'!N96+'05 Målinger'!Q96-'05 Målinger'!H96)*'02 Kostnader lønn, utstyr osv. '!$S$21/60*(-1)*'05 Målinger'!$E$14)</f>
        <v/>
      </c>
      <c r="F86" s="208" t="str">
        <f>IF('05 Målinger'!M96="","",('kjøring-støtteark'!E89-'kjøring-støtteark'!D89)*'02 Kostnader lønn, utstyr osv. '!$S$21/60*(-1)*'05 Målinger'!$E$14)</f>
        <v/>
      </c>
      <c r="G86" s="209" t="str">
        <f>IF('05 Målinger'!P96="","",('05 Målinger'!P96-'05 Målinger'!J96)*'02 Kostnader lønn, utstyr osv. '!$S$37*'05 Målinger'!$E$14*(-1))</f>
        <v/>
      </c>
      <c r="H86" s="210" t="str">
        <f>IF('05 Målinger'!O96="","",('05 Målinger'!O96-'05 Målinger'!I96)*'02 Kostnader lønn, utstyr osv. '!$S$32*(-1)*'05 Målinger'!$E$14)</f>
        <v/>
      </c>
      <c r="I86" s="207" t="str">
        <f>IF('05 Målinger'!X96="","",('05 Målinger'!X96-'05 Målinger'!$G$19)*'02 Kostnader lønn, utstyr osv. '!$S$26*(-1))</f>
        <v/>
      </c>
      <c r="J86" s="207" t="str">
        <f>IF(AND('05 Målinger'!X96="",'05 Målinger'!AB96=""),"",('05 Målinger'!X96+'05 Målinger'!AB96-'05 Målinger'!H96)*'02 Kostnader lønn, utstyr osv. '!$S$21/60*(-1)*'05 Målinger'!$E$14)</f>
        <v/>
      </c>
      <c r="K86" s="208" t="str">
        <f>IF('05 Målinger'!X96="","",('kjøring-støtteark'!F89-'kjøring-støtteark'!D89)*'02 Kostnader lønn, utstyr osv. '!$S$21/60*(-1)*'05 Målinger'!$E$14)</f>
        <v/>
      </c>
      <c r="L86" s="209" t="str">
        <f>IF('05 Målinger'!AA96="","",('05 Målinger'!AA96-'05 Målinger'!J96)*'02 Kostnader lønn, utstyr osv. '!$S$37*'05 Målinger'!$E$14*(-1))</f>
        <v/>
      </c>
      <c r="M86" s="210" t="str">
        <f>IF('05 Målinger'!Z96="","",('05 Målinger'!Z96-'05 Målinger'!I96)*'02 Kostnader lønn, utstyr osv. '!$S$32*(-1)*'05 Målinger'!$E$14)</f>
        <v/>
      </c>
      <c r="N86" s="207" t="str">
        <f>IF('05 Målinger'!AI96="","",('05 Målinger'!AI96-'05 Målinger'!$G$19)*'02 Kostnader lønn, utstyr osv. '!$S$26*(-1))</f>
        <v/>
      </c>
      <c r="O86" s="207" t="str">
        <f>IF(AND('05 Målinger'!AI96="",'05 Målinger'!AM96=""),"",('05 Målinger'!AI96+'05 Målinger'!AM96-'05 Målinger'!H96)*'02 Kostnader lønn, utstyr osv. '!$S$21/60*(-1)*'05 Målinger'!$E$14)</f>
        <v/>
      </c>
      <c r="P86" s="208" t="str">
        <f>IF('05 Målinger'!AI96="","",('kjøring-støtteark'!F89-'kjøring-støtteark'!G89)*'02 Kostnader lønn, utstyr osv. '!$S$21/60*(-1)*'05 Målinger'!$E$14)</f>
        <v/>
      </c>
      <c r="Q86" s="209" t="str">
        <f>IF('05 Målinger'!AL96="","",('05 Målinger'!AL96-'05 Målinger'!J96)*'02 Kostnader lønn, utstyr osv. '!$S$37*'05 Målinger'!$E$14*(-1))</f>
        <v/>
      </c>
      <c r="R86" s="210" t="str">
        <f>IF('05 Målinger'!AK96="","",('05 Målinger'!AK96-'05 Målinger'!I96)*'02 Kostnader lønn, utstyr osv. '!$S$32*(-1)*'05 Målinger'!$E$14)</f>
        <v/>
      </c>
      <c r="S86" s="207" t="str">
        <f>IF('05 Målinger'!AT96="","",('05 Målinger'!AT96-'05 Målinger'!$G$19)*'02 Kostnader lønn, utstyr osv. '!$S$26*(-1))</f>
        <v/>
      </c>
      <c r="T86" s="207" t="str">
        <f>IF(AND('05 Målinger'!AT96="",'05 Målinger'!AX96=""),"",('05 Målinger'!AT96+'05 Målinger'!AX96-'05 Målinger'!H96)*'02 Kostnader lønn, utstyr osv. '!$S$21/60*(-1)*'05 Målinger'!$E$14)</f>
        <v/>
      </c>
      <c r="U86" s="208" t="str">
        <f>IF('05 Målinger'!AT96="","",('kjøring-støtteark'!F89-'kjøring-støtteark'!H89)*'02 Kostnader lønn, utstyr osv. '!$S$21/60*(-1)*'05 Målinger'!$E$14)</f>
        <v/>
      </c>
      <c r="V86" s="209" t="str">
        <f>IF('05 Målinger'!AW96="","",('05 Målinger'!AW96-'05 Målinger'!J96)*'02 Kostnader lønn, utstyr osv. '!$S$37*'05 Målinger'!$E$14*(-1))</f>
        <v/>
      </c>
      <c r="W86" s="210" t="str">
        <f>IF('05 Målinger'!AV96="","",('05 Målinger'!AV96-'05 Målinger'!I96)*'02 Kostnader lønn, utstyr osv. '!$S$32*(-1)*'05 Målinger'!$E$14)</f>
        <v/>
      </c>
      <c r="X86" s="30"/>
      <c r="Y86" s="30"/>
      <c r="Z86" s="31"/>
      <c r="AA86" s="33"/>
      <c r="AB86" s="32"/>
      <c r="AC86" s="30"/>
      <c r="AD86" s="30"/>
      <c r="AE86" s="31"/>
      <c r="AF86" s="33"/>
      <c r="AG86" s="32"/>
      <c r="AH86" s="30"/>
      <c r="AI86" s="30"/>
      <c r="AJ86" s="31"/>
      <c r="AK86" s="33"/>
      <c r="AL86" s="32"/>
      <c r="AM86" s="30"/>
      <c r="AN86" s="30"/>
      <c r="AO86" s="31"/>
      <c r="AP86" s="33"/>
      <c r="AQ86" s="32"/>
      <c r="AR86" s="30"/>
      <c r="AS86" s="30"/>
      <c r="AT86" s="31"/>
      <c r="AU86" s="33"/>
      <c r="AV86" s="32"/>
      <c r="AW86" s="30"/>
      <c r="AX86" s="30"/>
      <c r="AY86" s="31"/>
      <c r="AZ86" s="33"/>
      <c r="BA86" s="32"/>
      <c r="BB86" s="30"/>
      <c r="BC86" s="30"/>
      <c r="BD86" s="31"/>
      <c r="BE86" s="33"/>
      <c r="BF86" s="32"/>
      <c r="BG86" s="30"/>
      <c r="BH86" s="30"/>
      <c r="BI86" s="31"/>
      <c r="BJ86" s="33"/>
      <c r="BK86" s="32"/>
      <c r="BL86" s="30"/>
      <c r="BM86" s="30"/>
      <c r="BN86" s="31"/>
      <c r="BO86" s="33"/>
      <c r="BP86" s="32"/>
      <c r="BQ86" s="30"/>
      <c r="BR86" s="30"/>
      <c r="BS86" s="31"/>
      <c r="BT86" s="33"/>
      <c r="BU86" s="32"/>
      <c r="BV86" s="30"/>
      <c r="BW86" s="30"/>
      <c r="BX86" s="31"/>
      <c r="BY86" s="33"/>
      <c r="BZ86" s="32"/>
      <c r="CA86" s="30"/>
      <c r="CB86" s="30"/>
      <c r="CC86" s="31"/>
      <c r="CD86" s="33"/>
      <c r="CE86" s="32"/>
      <c r="CF86" s="30"/>
      <c r="CG86" s="30"/>
      <c r="CH86" s="31"/>
      <c r="CI86" s="33"/>
      <c r="CJ86" s="32"/>
      <c r="CK86" s="30"/>
      <c r="CL86" s="30"/>
      <c r="CM86" s="31"/>
      <c r="CN86" s="33"/>
      <c r="CO86" s="32"/>
      <c r="CP86" s="30"/>
      <c r="CQ86" s="30"/>
      <c r="CR86" s="31"/>
      <c r="CS86" s="33"/>
      <c r="CT86" s="32"/>
      <c r="CU86" s="30"/>
      <c r="CV86" s="30"/>
      <c r="CW86" s="31"/>
      <c r="CX86" s="33"/>
      <c r="CY86" s="32"/>
      <c r="CZ86" s="30"/>
      <c r="DA86" s="30"/>
      <c r="DB86" s="31"/>
      <c r="DC86" s="33"/>
      <c r="DD86" s="32"/>
      <c r="DE86" s="30"/>
      <c r="DF86" s="30"/>
      <c r="DG86" s="31"/>
      <c r="DH86" s="33"/>
      <c r="DI86" s="32"/>
      <c r="DJ86" s="30"/>
      <c r="DK86" s="30"/>
      <c r="DL86" s="31"/>
      <c r="DM86" s="33"/>
      <c r="DN86" s="32"/>
      <c r="DO86" s="30"/>
      <c r="DP86" s="30"/>
      <c r="DQ86" s="31"/>
      <c r="DR86" s="33"/>
      <c r="DS86" s="32"/>
      <c r="DT86" s="26">
        <f t="shared" si="3"/>
        <v>0</v>
      </c>
      <c r="DU86" s="254">
        <f t="shared" si="2"/>
        <v>0</v>
      </c>
    </row>
    <row r="87" spans="1:125">
      <c r="A87" s="204" t="str">
        <f>IF('04 Brukerregistrering'!C87="","",'04 Brukerregistrering'!C87)</f>
        <v/>
      </c>
      <c r="B87" s="205" t="str">
        <f>IF('04 Brukerregistrering'!G87="","",'04 Brukerregistrering'!G87)</f>
        <v/>
      </c>
      <c r="C87" s="206" t="str">
        <f>IF('04 Brukerregistrering'!I87="","",'04 Brukerregistrering'!I87)</f>
        <v/>
      </c>
      <c r="D87" s="207" t="str">
        <f>IF('05 Målinger'!M97="","",('05 Målinger'!M97-'05 Målinger'!$G$19)*'02 Kostnader lønn, utstyr osv. '!$S$26*(-1))</f>
        <v/>
      </c>
      <c r="E87" s="207" t="str">
        <f>IF(AND('05 Målinger'!N97="",'05 Målinger'!Q97=""),"",('05 Målinger'!N97+'05 Målinger'!Q97-'05 Målinger'!H97)*'02 Kostnader lønn, utstyr osv. '!$S$21/60*(-1)*'05 Målinger'!$E$14)</f>
        <v/>
      </c>
      <c r="F87" s="208" t="str">
        <f>IF('05 Målinger'!M97="","",('kjøring-støtteark'!E90-'kjøring-støtteark'!D90)*'02 Kostnader lønn, utstyr osv. '!$S$21/60*(-1)*'05 Målinger'!$E$14)</f>
        <v/>
      </c>
      <c r="G87" s="209" t="str">
        <f>IF('05 Målinger'!P97="","",('05 Målinger'!P97-'05 Målinger'!J97)*'02 Kostnader lønn, utstyr osv. '!$S$37*'05 Målinger'!$E$14*(-1))</f>
        <v/>
      </c>
      <c r="H87" s="210" t="str">
        <f>IF('05 Målinger'!O97="","",('05 Målinger'!O97-'05 Målinger'!I97)*'02 Kostnader lønn, utstyr osv. '!$S$32*(-1)*'05 Målinger'!$E$14)</f>
        <v/>
      </c>
      <c r="I87" s="207" t="str">
        <f>IF('05 Målinger'!X97="","",('05 Målinger'!X97-'05 Målinger'!$G$19)*'02 Kostnader lønn, utstyr osv. '!$S$26*(-1))</f>
        <v/>
      </c>
      <c r="J87" s="207" t="str">
        <f>IF(AND('05 Målinger'!X97="",'05 Målinger'!AB97=""),"",('05 Målinger'!X97+'05 Målinger'!AB97-'05 Målinger'!H97)*'02 Kostnader lønn, utstyr osv. '!$S$21/60*(-1)*'05 Målinger'!$E$14)</f>
        <v/>
      </c>
      <c r="K87" s="208" t="str">
        <f>IF('05 Målinger'!X97="","",('kjøring-støtteark'!F90-'kjøring-støtteark'!D90)*'02 Kostnader lønn, utstyr osv. '!$S$21/60*(-1)*'05 Målinger'!$E$14)</f>
        <v/>
      </c>
      <c r="L87" s="209" t="str">
        <f>IF('05 Målinger'!AA97="","",('05 Målinger'!AA97-'05 Målinger'!J97)*'02 Kostnader lønn, utstyr osv. '!$S$37*'05 Målinger'!$E$14*(-1))</f>
        <v/>
      </c>
      <c r="M87" s="210" t="str">
        <f>IF('05 Målinger'!Z97="","",('05 Målinger'!Z97-'05 Målinger'!I97)*'02 Kostnader lønn, utstyr osv. '!$S$32*(-1)*'05 Målinger'!$E$14)</f>
        <v/>
      </c>
      <c r="N87" s="207" t="str">
        <f>IF('05 Målinger'!AI97="","",('05 Målinger'!AI97-'05 Målinger'!$G$19)*'02 Kostnader lønn, utstyr osv. '!$S$26*(-1))</f>
        <v/>
      </c>
      <c r="O87" s="207" t="str">
        <f>IF(AND('05 Målinger'!AI97="",'05 Målinger'!AM97=""),"",('05 Målinger'!AI97+'05 Målinger'!AM97-'05 Målinger'!H97)*'02 Kostnader lønn, utstyr osv. '!$S$21/60*(-1)*'05 Målinger'!$E$14)</f>
        <v/>
      </c>
      <c r="P87" s="208" t="str">
        <f>IF('05 Målinger'!AI97="","",('kjøring-støtteark'!F90-'kjøring-støtteark'!G90)*'02 Kostnader lønn, utstyr osv. '!$S$21/60*(-1)*'05 Målinger'!$E$14)</f>
        <v/>
      </c>
      <c r="Q87" s="209" t="str">
        <f>IF('05 Målinger'!AL97="","",('05 Målinger'!AL97-'05 Målinger'!J97)*'02 Kostnader lønn, utstyr osv. '!$S$37*'05 Målinger'!$E$14*(-1))</f>
        <v/>
      </c>
      <c r="R87" s="210" t="str">
        <f>IF('05 Målinger'!AK97="","",('05 Målinger'!AK97-'05 Målinger'!I97)*'02 Kostnader lønn, utstyr osv. '!$S$32*(-1)*'05 Målinger'!$E$14)</f>
        <v/>
      </c>
      <c r="S87" s="207" t="str">
        <f>IF('05 Målinger'!AT97="","",('05 Målinger'!AT97-'05 Målinger'!$G$19)*'02 Kostnader lønn, utstyr osv. '!$S$26*(-1))</f>
        <v/>
      </c>
      <c r="T87" s="207" t="str">
        <f>IF(AND('05 Målinger'!AT97="",'05 Målinger'!AX97=""),"",('05 Målinger'!AT97+'05 Målinger'!AX97-'05 Målinger'!H97)*'02 Kostnader lønn, utstyr osv. '!$S$21/60*(-1)*'05 Målinger'!$E$14)</f>
        <v/>
      </c>
      <c r="U87" s="208" t="str">
        <f>IF('05 Målinger'!AT97="","",('kjøring-støtteark'!F90-'kjøring-støtteark'!H90)*'02 Kostnader lønn, utstyr osv. '!$S$21/60*(-1)*'05 Målinger'!$E$14)</f>
        <v/>
      </c>
      <c r="V87" s="209" t="str">
        <f>IF('05 Målinger'!AW97="","",('05 Målinger'!AW97-'05 Målinger'!J97)*'02 Kostnader lønn, utstyr osv. '!$S$37*'05 Målinger'!$E$14*(-1))</f>
        <v/>
      </c>
      <c r="W87" s="210" t="str">
        <f>IF('05 Målinger'!AV97="","",('05 Målinger'!AV97-'05 Målinger'!I97)*'02 Kostnader lønn, utstyr osv. '!$S$32*(-1)*'05 Målinger'!$E$14)</f>
        <v/>
      </c>
      <c r="X87" s="30"/>
      <c r="Y87" s="30"/>
      <c r="Z87" s="31"/>
      <c r="AA87" s="33"/>
      <c r="AB87" s="32"/>
      <c r="AC87" s="30"/>
      <c r="AD87" s="30"/>
      <c r="AE87" s="31"/>
      <c r="AF87" s="33"/>
      <c r="AG87" s="32"/>
      <c r="AH87" s="30"/>
      <c r="AI87" s="30"/>
      <c r="AJ87" s="31"/>
      <c r="AK87" s="33"/>
      <c r="AL87" s="32"/>
      <c r="AM87" s="30"/>
      <c r="AN87" s="30"/>
      <c r="AO87" s="31"/>
      <c r="AP87" s="33"/>
      <c r="AQ87" s="32"/>
      <c r="AR87" s="30"/>
      <c r="AS87" s="30"/>
      <c r="AT87" s="31"/>
      <c r="AU87" s="33"/>
      <c r="AV87" s="32"/>
      <c r="AW87" s="30"/>
      <c r="AX87" s="30"/>
      <c r="AY87" s="31"/>
      <c r="AZ87" s="33"/>
      <c r="BA87" s="32"/>
      <c r="BB87" s="30"/>
      <c r="BC87" s="30"/>
      <c r="BD87" s="31"/>
      <c r="BE87" s="33"/>
      <c r="BF87" s="32"/>
      <c r="BG87" s="30"/>
      <c r="BH87" s="30"/>
      <c r="BI87" s="31"/>
      <c r="BJ87" s="33"/>
      <c r="BK87" s="32"/>
      <c r="BL87" s="30"/>
      <c r="BM87" s="30"/>
      <c r="BN87" s="31"/>
      <c r="BO87" s="33"/>
      <c r="BP87" s="32"/>
      <c r="BQ87" s="30"/>
      <c r="BR87" s="30"/>
      <c r="BS87" s="31"/>
      <c r="BT87" s="33"/>
      <c r="BU87" s="32"/>
      <c r="BV87" s="30"/>
      <c r="BW87" s="30"/>
      <c r="BX87" s="31"/>
      <c r="BY87" s="33"/>
      <c r="BZ87" s="32"/>
      <c r="CA87" s="30"/>
      <c r="CB87" s="30"/>
      <c r="CC87" s="31"/>
      <c r="CD87" s="33"/>
      <c r="CE87" s="32"/>
      <c r="CF87" s="30"/>
      <c r="CG87" s="30"/>
      <c r="CH87" s="31"/>
      <c r="CI87" s="33"/>
      <c r="CJ87" s="32"/>
      <c r="CK87" s="30"/>
      <c r="CL87" s="30"/>
      <c r="CM87" s="31"/>
      <c r="CN87" s="33"/>
      <c r="CO87" s="32"/>
      <c r="CP87" s="30"/>
      <c r="CQ87" s="30"/>
      <c r="CR87" s="31"/>
      <c r="CS87" s="33"/>
      <c r="CT87" s="32"/>
      <c r="CU87" s="30"/>
      <c r="CV87" s="30"/>
      <c r="CW87" s="31"/>
      <c r="CX87" s="33"/>
      <c r="CY87" s="32"/>
      <c r="CZ87" s="30"/>
      <c r="DA87" s="30"/>
      <c r="DB87" s="31"/>
      <c r="DC87" s="33"/>
      <c r="DD87" s="32"/>
      <c r="DE87" s="30"/>
      <c r="DF87" s="30"/>
      <c r="DG87" s="31"/>
      <c r="DH87" s="33"/>
      <c r="DI87" s="32"/>
      <c r="DJ87" s="30"/>
      <c r="DK87" s="30"/>
      <c r="DL87" s="31"/>
      <c r="DM87" s="33"/>
      <c r="DN87" s="32"/>
      <c r="DO87" s="30"/>
      <c r="DP87" s="30"/>
      <c r="DQ87" s="31"/>
      <c r="DR87" s="33"/>
      <c r="DS87" s="32"/>
      <c r="DT87" s="26">
        <f t="shared" si="3"/>
        <v>0</v>
      </c>
      <c r="DU87" s="254">
        <f t="shared" si="2"/>
        <v>0</v>
      </c>
    </row>
    <row r="88" spans="1:125">
      <c r="A88" s="204" t="str">
        <f>IF('04 Brukerregistrering'!C88="","",'04 Brukerregistrering'!C88)</f>
        <v/>
      </c>
      <c r="B88" s="205" t="str">
        <f>IF('04 Brukerregistrering'!G88="","",'04 Brukerregistrering'!G88)</f>
        <v/>
      </c>
      <c r="C88" s="206" t="str">
        <f>IF('04 Brukerregistrering'!I88="","",'04 Brukerregistrering'!I88)</f>
        <v/>
      </c>
      <c r="D88" s="207" t="str">
        <f>IF('05 Målinger'!M98="","",('05 Målinger'!M98-'05 Målinger'!$G$19)*'02 Kostnader lønn, utstyr osv. '!$S$26*(-1))</f>
        <v/>
      </c>
      <c r="E88" s="207" t="str">
        <f>IF(AND('05 Målinger'!N98="",'05 Målinger'!Q98=""),"",('05 Målinger'!N98+'05 Målinger'!Q98-'05 Målinger'!H98)*'02 Kostnader lønn, utstyr osv. '!$S$21/60*(-1)*'05 Målinger'!$E$14)</f>
        <v/>
      </c>
      <c r="F88" s="208" t="str">
        <f>IF('05 Målinger'!M98="","",('kjøring-støtteark'!E91-'kjøring-støtteark'!D91)*'02 Kostnader lønn, utstyr osv. '!$S$21/60*(-1)*'05 Målinger'!$E$14)</f>
        <v/>
      </c>
      <c r="G88" s="209" t="str">
        <f>IF('05 Målinger'!P98="","",('05 Målinger'!P98-'05 Målinger'!J98)*'02 Kostnader lønn, utstyr osv. '!$S$37*'05 Målinger'!$E$14*(-1))</f>
        <v/>
      </c>
      <c r="H88" s="210" t="str">
        <f>IF('05 Målinger'!O98="","",('05 Målinger'!O98-'05 Målinger'!I98)*'02 Kostnader lønn, utstyr osv. '!$S$32*(-1)*'05 Målinger'!$E$14)</f>
        <v/>
      </c>
      <c r="I88" s="207" t="str">
        <f>IF('05 Målinger'!X98="","",('05 Målinger'!X98-'05 Målinger'!$G$19)*'02 Kostnader lønn, utstyr osv. '!$S$26*(-1))</f>
        <v/>
      </c>
      <c r="J88" s="207" t="str">
        <f>IF(AND('05 Målinger'!X98="",'05 Målinger'!AB98=""),"",('05 Målinger'!X98+'05 Målinger'!AB98-'05 Målinger'!H98)*'02 Kostnader lønn, utstyr osv. '!$S$21/60*(-1)*'05 Målinger'!$E$14)</f>
        <v/>
      </c>
      <c r="K88" s="208" t="str">
        <f>IF('05 Målinger'!X98="","",('kjøring-støtteark'!F91-'kjøring-støtteark'!D91)*'02 Kostnader lønn, utstyr osv. '!$S$21/60*(-1)*'05 Målinger'!$E$14)</f>
        <v/>
      </c>
      <c r="L88" s="209" t="str">
        <f>IF('05 Målinger'!AA98="","",('05 Målinger'!AA98-'05 Målinger'!J98)*'02 Kostnader lønn, utstyr osv. '!$S$37*'05 Målinger'!$E$14*(-1))</f>
        <v/>
      </c>
      <c r="M88" s="210" t="str">
        <f>IF('05 Målinger'!Z98="","",('05 Målinger'!Z98-'05 Målinger'!I98)*'02 Kostnader lønn, utstyr osv. '!$S$32*(-1)*'05 Målinger'!$E$14)</f>
        <v/>
      </c>
      <c r="N88" s="207" t="str">
        <f>IF('05 Målinger'!AI98="","",('05 Målinger'!AI98-'05 Målinger'!$G$19)*'02 Kostnader lønn, utstyr osv. '!$S$26*(-1))</f>
        <v/>
      </c>
      <c r="O88" s="207" t="str">
        <f>IF(AND('05 Målinger'!AI98="",'05 Målinger'!AM98=""),"",('05 Målinger'!AI98+'05 Målinger'!AM98-'05 Målinger'!H98)*'02 Kostnader lønn, utstyr osv. '!$S$21/60*(-1)*'05 Målinger'!$E$14)</f>
        <v/>
      </c>
      <c r="P88" s="208" t="str">
        <f>IF('05 Målinger'!AI98="","",('kjøring-støtteark'!F91-'kjøring-støtteark'!G91)*'02 Kostnader lønn, utstyr osv. '!$S$21/60*(-1)*'05 Målinger'!$E$14)</f>
        <v/>
      </c>
      <c r="Q88" s="209" t="str">
        <f>IF('05 Målinger'!AL98="","",('05 Målinger'!AL98-'05 Målinger'!J98)*'02 Kostnader lønn, utstyr osv. '!$S$37*'05 Målinger'!$E$14*(-1))</f>
        <v/>
      </c>
      <c r="R88" s="210" t="str">
        <f>IF('05 Målinger'!AK98="","",('05 Målinger'!AK98-'05 Målinger'!I98)*'02 Kostnader lønn, utstyr osv. '!$S$32*(-1)*'05 Målinger'!$E$14)</f>
        <v/>
      </c>
      <c r="S88" s="207" t="str">
        <f>IF('05 Målinger'!AT98="","",('05 Målinger'!AT98-'05 Målinger'!$G$19)*'02 Kostnader lønn, utstyr osv. '!$S$26*(-1))</f>
        <v/>
      </c>
      <c r="T88" s="207" t="str">
        <f>IF(AND('05 Målinger'!AT98="",'05 Målinger'!AX98=""),"",('05 Målinger'!AT98+'05 Målinger'!AX98-'05 Målinger'!H98)*'02 Kostnader lønn, utstyr osv. '!$S$21/60*(-1)*'05 Målinger'!$E$14)</f>
        <v/>
      </c>
      <c r="U88" s="208" t="str">
        <f>IF('05 Målinger'!AT98="","",('kjøring-støtteark'!F91-'kjøring-støtteark'!H91)*'02 Kostnader lønn, utstyr osv. '!$S$21/60*(-1)*'05 Målinger'!$E$14)</f>
        <v/>
      </c>
      <c r="V88" s="209" t="str">
        <f>IF('05 Målinger'!AW98="","",('05 Målinger'!AW98-'05 Målinger'!J98)*'02 Kostnader lønn, utstyr osv. '!$S$37*'05 Målinger'!$E$14*(-1))</f>
        <v/>
      </c>
      <c r="W88" s="210" t="str">
        <f>IF('05 Målinger'!AV98="","",('05 Målinger'!AV98-'05 Målinger'!I98)*'02 Kostnader lønn, utstyr osv. '!$S$32*(-1)*'05 Målinger'!$E$14)</f>
        <v/>
      </c>
      <c r="X88" s="30"/>
      <c r="Y88" s="30"/>
      <c r="Z88" s="31"/>
      <c r="AA88" s="33"/>
      <c r="AB88" s="32"/>
      <c r="AC88" s="30"/>
      <c r="AD88" s="30"/>
      <c r="AE88" s="31"/>
      <c r="AF88" s="33"/>
      <c r="AG88" s="32"/>
      <c r="AH88" s="30"/>
      <c r="AI88" s="30"/>
      <c r="AJ88" s="31"/>
      <c r="AK88" s="33"/>
      <c r="AL88" s="32"/>
      <c r="AM88" s="30"/>
      <c r="AN88" s="30"/>
      <c r="AO88" s="31"/>
      <c r="AP88" s="33"/>
      <c r="AQ88" s="32"/>
      <c r="AR88" s="30"/>
      <c r="AS88" s="30"/>
      <c r="AT88" s="31"/>
      <c r="AU88" s="33"/>
      <c r="AV88" s="32"/>
      <c r="AW88" s="30"/>
      <c r="AX88" s="30"/>
      <c r="AY88" s="31"/>
      <c r="AZ88" s="33"/>
      <c r="BA88" s="32"/>
      <c r="BB88" s="30"/>
      <c r="BC88" s="30"/>
      <c r="BD88" s="31"/>
      <c r="BE88" s="33"/>
      <c r="BF88" s="32"/>
      <c r="BG88" s="30"/>
      <c r="BH88" s="30"/>
      <c r="BI88" s="31"/>
      <c r="BJ88" s="33"/>
      <c r="BK88" s="32"/>
      <c r="BL88" s="30"/>
      <c r="BM88" s="30"/>
      <c r="BN88" s="31"/>
      <c r="BO88" s="33"/>
      <c r="BP88" s="32"/>
      <c r="BQ88" s="30"/>
      <c r="BR88" s="30"/>
      <c r="BS88" s="31"/>
      <c r="BT88" s="33"/>
      <c r="BU88" s="32"/>
      <c r="BV88" s="30"/>
      <c r="BW88" s="30"/>
      <c r="BX88" s="31"/>
      <c r="BY88" s="33"/>
      <c r="BZ88" s="32"/>
      <c r="CA88" s="30"/>
      <c r="CB88" s="30"/>
      <c r="CC88" s="31"/>
      <c r="CD88" s="33"/>
      <c r="CE88" s="32"/>
      <c r="CF88" s="30"/>
      <c r="CG88" s="30"/>
      <c r="CH88" s="31"/>
      <c r="CI88" s="33"/>
      <c r="CJ88" s="32"/>
      <c r="CK88" s="30"/>
      <c r="CL88" s="30"/>
      <c r="CM88" s="31"/>
      <c r="CN88" s="33"/>
      <c r="CO88" s="32"/>
      <c r="CP88" s="30"/>
      <c r="CQ88" s="30"/>
      <c r="CR88" s="31"/>
      <c r="CS88" s="33"/>
      <c r="CT88" s="32"/>
      <c r="CU88" s="30"/>
      <c r="CV88" s="30"/>
      <c r="CW88" s="31"/>
      <c r="CX88" s="33"/>
      <c r="CY88" s="32"/>
      <c r="CZ88" s="30"/>
      <c r="DA88" s="30"/>
      <c r="DB88" s="31"/>
      <c r="DC88" s="33"/>
      <c r="DD88" s="32"/>
      <c r="DE88" s="30"/>
      <c r="DF88" s="30"/>
      <c r="DG88" s="31"/>
      <c r="DH88" s="33"/>
      <c r="DI88" s="32"/>
      <c r="DJ88" s="30"/>
      <c r="DK88" s="30"/>
      <c r="DL88" s="31"/>
      <c r="DM88" s="33"/>
      <c r="DN88" s="32"/>
      <c r="DO88" s="30"/>
      <c r="DP88" s="30"/>
      <c r="DQ88" s="31"/>
      <c r="DR88" s="33"/>
      <c r="DS88" s="32"/>
      <c r="DT88" s="26">
        <f t="shared" si="3"/>
        <v>0</v>
      </c>
      <c r="DU88" s="254">
        <f t="shared" si="2"/>
        <v>0</v>
      </c>
    </row>
    <row r="89" spans="1:125">
      <c r="A89" s="204" t="str">
        <f>IF('04 Brukerregistrering'!C89="","",'04 Brukerregistrering'!C89)</f>
        <v/>
      </c>
      <c r="B89" s="205" t="str">
        <f>IF('04 Brukerregistrering'!G89="","",'04 Brukerregistrering'!G89)</f>
        <v/>
      </c>
      <c r="C89" s="206" t="str">
        <f>IF('04 Brukerregistrering'!I89="","",'04 Brukerregistrering'!I89)</f>
        <v/>
      </c>
      <c r="D89" s="207" t="str">
        <f>IF('05 Målinger'!M99="","",('05 Målinger'!M99-'05 Målinger'!$G$19)*'02 Kostnader lønn, utstyr osv. '!$S$26*(-1))</f>
        <v/>
      </c>
      <c r="E89" s="207" t="str">
        <f>IF(AND('05 Målinger'!N99="",'05 Målinger'!Q99=""),"",('05 Målinger'!N99+'05 Målinger'!Q99-'05 Målinger'!H99)*'02 Kostnader lønn, utstyr osv. '!$S$21/60*(-1)*'05 Målinger'!$E$14)</f>
        <v/>
      </c>
      <c r="F89" s="208" t="str">
        <f>IF('05 Målinger'!M99="","",('kjøring-støtteark'!E92-'kjøring-støtteark'!D92)*'02 Kostnader lønn, utstyr osv. '!$S$21/60*(-1)*'05 Målinger'!$E$14)</f>
        <v/>
      </c>
      <c r="G89" s="209" t="str">
        <f>IF('05 Målinger'!P99="","",('05 Målinger'!P99-'05 Målinger'!J99)*'02 Kostnader lønn, utstyr osv. '!$S$37*'05 Målinger'!$E$14*(-1))</f>
        <v/>
      </c>
      <c r="H89" s="210" t="str">
        <f>IF('05 Målinger'!O99="","",('05 Målinger'!O99-'05 Målinger'!I99)*'02 Kostnader lønn, utstyr osv. '!$S$32*(-1)*'05 Målinger'!$E$14)</f>
        <v/>
      </c>
      <c r="I89" s="207" t="str">
        <f>IF('05 Målinger'!X99="","",('05 Målinger'!X99-'05 Målinger'!$G$19)*'02 Kostnader lønn, utstyr osv. '!$S$26*(-1))</f>
        <v/>
      </c>
      <c r="J89" s="207" t="str">
        <f>IF(AND('05 Målinger'!X99="",'05 Målinger'!AB99=""),"",('05 Målinger'!X99+'05 Målinger'!AB99-'05 Målinger'!H99)*'02 Kostnader lønn, utstyr osv. '!$S$21/60*(-1)*'05 Målinger'!$E$14)</f>
        <v/>
      </c>
      <c r="K89" s="208" t="str">
        <f>IF('05 Målinger'!X99="","",('kjøring-støtteark'!F92-'kjøring-støtteark'!D92)*'02 Kostnader lønn, utstyr osv. '!$S$21/60*(-1)*'05 Målinger'!$E$14)</f>
        <v/>
      </c>
      <c r="L89" s="209" t="str">
        <f>IF('05 Målinger'!AA99="","",('05 Målinger'!AA99-'05 Målinger'!J99)*'02 Kostnader lønn, utstyr osv. '!$S$37*'05 Målinger'!$E$14*(-1))</f>
        <v/>
      </c>
      <c r="M89" s="210" t="str">
        <f>IF('05 Målinger'!Z99="","",('05 Målinger'!Z99-'05 Målinger'!I99)*'02 Kostnader lønn, utstyr osv. '!$S$32*(-1)*'05 Målinger'!$E$14)</f>
        <v/>
      </c>
      <c r="N89" s="207" t="str">
        <f>IF('05 Målinger'!AI99="","",('05 Målinger'!AI99-'05 Målinger'!$G$19)*'02 Kostnader lønn, utstyr osv. '!$S$26*(-1))</f>
        <v/>
      </c>
      <c r="O89" s="207" t="str">
        <f>IF(AND('05 Målinger'!AI99="",'05 Målinger'!AM99=""),"",('05 Målinger'!AI99+'05 Målinger'!AM99-'05 Målinger'!H99)*'02 Kostnader lønn, utstyr osv. '!$S$21/60*(-1)*'05 Målinger'!$E$14)</f>
        <v/>
      </c>
      <c r="P89" s="208" t="str">
        <f>IF('05 Målinger'!AI99="","",('kjøring-støtteark'!F92-'kjøring-støtteark'!G92)*'02 Kostnader lønn, utstyr osv. '!$S$21/60*(-1)*'05 Målinger'!$E$14)</f>
        <v/>
      </c>
      <c r="Q89" s="209" t="str">
        <f>IF('05 Målinger'!AL99="","",('05 Målinger'!AL99-'05 Målinger'!J99)*'02 Kostnader lønn, utstyr osv. '!$S$37*'05 Målinger'!$E$14*(-1))</f>
        <v/>
      </c>
      <c r="R89" s="210" t="str">
        <f>IF('05 Målinger'!AK99="","",('05 Målinger'!AK99-'05 Målinger'!I99)*'02 Kostnader lønn, utstyr osv. '!$S$32*(-1)*'05 Målinger'!$E$14)</f>
        <v/>
      </c>
      <c r="S89" s="207" t="str">
        <f>IF('05 Målinger'!AT99="","",('05 Målinger'!AT99-'05 Målinger'!$G$19)*'02 Kostnader lønn, utstyr osv. '!$S$26*(-1))</f>
        <v/>
      </c>
      <c r="T89" s="207" t="str">
        <f>IF(AND('05 Målinger'!AT99="",'05 Målinger'!AX99=""),"",('05 Målinger'!AT99+'05 Målinger'!AX99-'05 Målinger'!H99)*'02 Kostnader lønn, utstyr osv. '!$S$21/60*(-1)*'05 Målinger'!$E$14)</f>
        <v/>
      </c>
      <c r="U89" s="208" t="str">
        <f>IF('05 Målinger'!AT99="","",('kjøring-støtteark'!F92-'kjøring-støtteark'!H92)*'02 Kostnader lønn, utstyr osv. '!$S$21/60*(-1)*'05 Målinger'!$E$14)</f>
        <v/>
      </c>
      <c r="V89" s="209" t="str">
        <f>IF('05 Målinger'!AW99="","",('05 Målinger'!AW99-'05 Målinger'!J99)*'02 Kostnader lønn, utstyr osv. '!$S$37*'05 Målinger'!$E$14*(-1))</f>
        <v/>
      </c>
      <c r="W89" s="210" t="str">
        <f>IF('05 Målinger'!AV99="","",('05 Målinger'!AV99-'05 Målinger'!I99)*'02 Kostnader lønn, utstyr osv. '!$S$32*(-1)*'05 Målinger'!$E$14)</f>
        <v/>
      </c>
      <c r="X89" s="30"/>
      <c r="Y89" s="30"/>
      <c r="Z89" s="31"/>
      <c r="AA89" s="33"/>
      <c r="AB89" s="32"/>
      <c r="AC89" s="30"/>
      <c r="AD89" s="30"/>
      <c r="AE89" s="31"/>
      <c r="AF89" s="33"/>
      <c r="AG89" s="32"/>
      <c r="AH89" s="30"/>
      <c r="AI89" s="30"/>
      <c r="AJ89" s="31"/>
      <c r="AK89" s="33"/>
      <c r="AL89" s="32"/>
      <c r="AM89" s="30"/>
      <c r="AN89" s="30"/>
      <c r="AO89" s="31"/>
      <c r="AP89" s="33"/>
      <c r="AQ89" s="32"/>
      <c r="AR89" s="30"/>
      <c r="AS89" s="30"/>
      <c r="AT89" s="31"/>
      <c r="AU89" s="33"/>
      <c r="AV89" s="32"/>
      <c r="AW89" s="30"/>
      <c r="AX89" s="30"/>
      <c r="AY89" s="31"/>
      <c r="AZ89" s="33"/>
      <c r="BA89" s="32"/>
      <c r="BB89" s="30"/>
      <c r="BC89" s="30"/>
      <c r="BD89" s="31"/>
      <c r="BE89" s="33"/>
      <c r="BF89" s="32"/>
      <c r="BG89" s="30"/>
      <c r="BH89" s="30"/>
      <c r="BI89" s="31"/>
      <c r="BJ89" s="33"/>
      <c r="BK89" s="32"/>
      <c r="BL89" s="30"/>
      <c r="BM89" s="30"/>
      <c r="BN89" s="31"/>
      <c r="BO89" s="33"/>
      <c r="BP89" s="32"/>
      <c r="BQ89" s="30"/>
      <c r="BR89" s="30"/>
      <c r="BS89" s="31"/>
      <c r="BT89" s="33"/>
      <c r="BU89" s="32"/>
      <c r="BV89" s="30"/>
      <c r="BW89" s="30"/>
      <c r="BX89" s="31"/>
      <c r="BY89" s="33"/>
      <c r="BZ89" s="32"/>
      <c r="CA89" s="30"/>
      <c r="CB89" s="30"/>
      <c r="CC89" s="31"/>
      <c r="CD89" s="33"/>
      <c r="CE89" s="32"/>
      <c r="CF89" s="30"/>
      <c r="CG89" s="30"/>
      <c r="CH89" s="31"/>
      <c r="CI89" s="33"/>
      <c r="CJ89" s="32"/>
      <c r="CK89" s="30"/>
      <c r="CL89" s="30"/>
      <c r="CM89" s="31"/>
      <c r="CN89" s="33"/>
      <c r="CO89" s="32"/>
      <c r="CP89" s="30"/>
      <c r="CQ89" s="30"/>
      <c r="CR89" s="31"/>
      <c r="CS89" s="33"/>
      <c r="CT89" s="32"/>
      <c r="CU89" s="30"/>
      <c r="CV89" s="30"/>
      <c r="CW89" s="31"/>
      <c r="CX89" s="33"/>
      <c r="CY89" s="32"/>
      <c r="CZ89" s="30"/>
      <c r="DA89" s="30"/>
      <c r="DB89" s="31"/>
      <c r="DC89" s="33"/>
      <c r="DD89" s="32"/>
      <c r="DE89" s="30"/>
      <c r="DF89" s="30"/>
      <c r="DG89" s="31"/>
      <c r="DH89" s="33"/>
      <c r="DI89" s="32"/>
      <c r="DJ89" s="30"/>
      <c r="DK89" s="30"/>
      <c r="DL89" s="31"/>
      <c r="DM89" s="33"/>
      <c r="DN89" s="32"/>
      <c r="DO89" s="30"/>
      <c r="DP89" s="30"/>
      <c r="DQ89" s="31"/>
      <c r="DR89" s="33"/>
      <c r="DS89" s="32"/>
      <c r="DT89" s="26">
        <f t="shared" si="3"/>
        <v>0</v>
      </c>
      <c r="DU89" s="254">
        <f t="shared" si="2"/>
        <v>0</v>
      </c>
    </row>
    <row r="90" spans="1:125">
      <c r="A90" s="204" t="str">
        <f>IF('04 Brukerregistrering'!C90="","",'04 Brukerregistrering'!C90)</f>
        <v/>
      </c>
      <c r="B90" s="205" t="str">
        <f>IF('04 Brukerregistrering'!G90="","",'04 Brukerregistrering'!G90)</f>
        <v/>
      </c>
      <c r="C90" s="206" t="str">
        <f>IF('04 Brukerregistrering'!I90="","",'04 Brukerregistrering'!I90)</f>
        <v/>
      </c>
      <c r="D90" s="207" t="str">
        <f>IF('05 Målinger'!M100="","",('05 Målinger'!M100-'05 Målinger'!$G$19)*'02 Kostnader lønn, utstyr osv. '!$S$26*(-1))</f>
        <v/>
      </c>
      <c r="E90" s="207" t="str">
        <f>IF(AND('05 Målinger'!N100="",'05 Målinger'!Q100=""),"",('05 Målinger'!N100+'05 Målinger'!Q100-'05 Målinger'!H100)*'02 Kostnader lønn, utstyr osv. '!$S$21/60*(-1)*'05 Målinger'!$E$14)</f>
        <v/>
      </c>
      <c r="F90" s="208" t="str">
        <f>IF('05 Målinger'!M100="","",('kjøring-støtteark'!E93-'kjøring-støtteark'!D93)*'02 Kostnader lønn, utstyr osv. '!$S$21/60*(-1)*'05 Målinger'!$E$14)</f>
        <v/>
      </c>
      <c r="G90" s="209" t="str">
        <f>IF('05 Målinger'!P100="","",('05 Målinger'!P100-'05 Målinger'!J100)*'02 Kostnader lønn, utstyr osv. '!$S$37*'05 Målinger'!$E$14*(-1))</f>
        <v/>
      </c>
      <c r="H90" s="210" t="str">
        <f>IF('05 Målinger'!O100="","",('05 Målinger'!O100-'05 Målinger'!I100)*'02 Kostnader lønn, utstyr osv. '!$S$32*(-1)*'05 Målinger'!$E$14)</f>
        <v/>
      </c>
      <c r="I90" s="207" t="str">
        <f>IF('05 Målinger'!X100="","",('05 Målinger'!X100-'05 Målinger'!$G$19)*'02 Kostnader lønn, utstyr osv. '!$S$26*(-1))</f>
        <v/>
      </c>
      <c r="J90" s="207" t="str">
        <f>IF(AND('05 Målinger'!X100="",'05 Målinger'!AB100=""),"",('05 Målinger'!X100+'05 Målinger'!AB100-'05 Målinger'!H100)*'02 Kostnader lønn, utstyr osv. '!$S$21/60*(-1)*'05 Målinger'!$E$14)</f>
        <v/>
      </c>
      <c r="K90" s="208" t="str">
        <f>IF('05 Målinger'!X100="","",('kjøring-støtteark'!F93-'kjøring-støtteark'!D93)*'02 Kostnader lønn, utstyr osv. '!$S$21/60*(-1)*'05 Målinger'!$E$14)</f>
        <v/>
      </c>
      <c r="L90" s="209" t="str">
        <f>IF('05 Målinger'!AA100="","",('05 Målinger'!AA100-'05 Målinger'!J100)*'02 Kostnader lønn, utstyr osv. '!$S$37*'05 Målinger'!$E$14*(-1))</f>
        <v/>
      </c>
      <c r="M90" s="210" t="str">
        <f>IF('05 Målinger'!Z100="","",('05 Målinger'!Z100-'05 Målinger'!I100)*'02 Kostnader lønn, utstyr osv. '!$S$32*(-1)*'05 Målinger'!$E$14)</f>
        <v/>
      </c>
      <c r="N90" s="207" t="str">
        <f>IF('05 Målinger'!AI100="","",('05 Målinger'!AI100-'05 Målinger'!$G$19)*'02 Kostnader lønn, utstyr osv. '!$S$26*(-1))</f>
        <v/>
      </c>
      <c r="O90" s="207" t="str">
        <f>IF(AND('05 Målinger'!AI100="",'05 Målinger'!AM100=""),"",('05 Målinger'!AI100+'05 Målinger'!AM100-'05 Målinger'!H100)*'02 Kostnader lønn, utstyr osv. '!$S$21/60*(-1)*'05 Målinger'!$E$14)</f>
        <v/>
      </c>
      <c r="P90" s="208" t="str">
        <f>IF('05 Målinger'!AI100="","",('kjøring-støtteark'!F93-'kjøring-støtteark'!G93)*'02 Kostnader lønn, utstyr osv. '!$S$21/60*(-1)*'05 Målinger'!$E$14)</f>
        <v/>
      </c>
      <c r="Q90" s="209" t="str">
        <f>IF('05 Målinger'!AL100="","",('05 Målinger'!AL100-'05 Målinger'!J100)*'02 Kostnader lønn, utstyr osv. '!$S$37*'05 Målinger'!$E$14*(-1))</f>
        <v/>
      </c>
      <c r="R90" s="210" t="str">
        <f>IF('05 Målinger'!AK100="","",('05 Målinger'!AK100-'05 Målinger'!I100)*'02 Kostnader lønn, utstyr osv. '!$S$32*(-1)*'05 Målinger'!$E$14)</f>
        <v/>
      </c>
      <c r="S90" s="207" t="str">
        <f>IF('05 Målinger'!AT100="","",('05 Målinger'!AT100-'05 Målinger'!$G$19)*'02 Kostnader lønn, utstyr osv. '!$S$26*(-1))</f>
        <v/>
      </c>
      <c r="T90" s="207" t="str">
        <f>IF(AND('05 Målinger'!AT100="",'05 Målinger'!AX100=""),"",('05 Målinger'!AT100+'05 Målinger'!AX100-'05 Målinger'!H100)*'02 Kostnader lønn, utstyr osv. '!$S$21/60*(-1)*'05 Målinger'!$E$14)</f>
        <v/>
      </c>
      <c r="U90" s="208" t="str">
        <f>IF('05 Målinger'!AT100="","",('kjøring-støtteark'!F93-'kjøring-støtteark'!H93)*'02 Kostnader lønn, utstyr osv. '!$S$21/60*(-1)*'05 Målinger'!$E$14)</f>
        <v/>
      </c>
      <c r="V90" s="209" t="str">
        <f>IF('05 Målinger'!AW100="","",('05 Målinger'!AW100-'05 Målinger'!J100)*'02 Kostnader lønn, utstyr osv. '!$S$37*'05 Målinger'!$E$14*(-1))</f>
        <v/>
      </c>
      <c r="W90" s="210" t="str">
        <f>IF('05 Målinger'!AV100="","",('05 Målinger'!AV100-'05 Målinger'!I100)*'02 Kostnader lønn, utstyr osv. '!$S$32*(-1)*'05 Målinger'!$E$14)</f>
        <v/>
      </c>
      <c r="X90" s="30"/>
      <c r="Y90" s="30"/>
      <c r="Z90" s="31"/>
      <c r="AA90" s="33"/>
      <c r="AB90" s="32"/>
      <c r="AC90" s="30"/>
      <c r="AD90" s="30"/>
      <c r="AE90" s="31"/>
      <c r="AF90" s="33"/>
      <c r="AG90" s="32"/>
      <c r="AH90" s="30"/>
      <c r="AI90" s="30"/>
      <c r="AJ90" s="31"/>
      <c r="AK90" s="33"/>
      <c r="AL90" s="32"/>
      <c r="AM90" s="30"/>
      <c r="AN90" s="30"/>
      <c r="AO90" s="31"/>
      <c r="AP90" s="33"/>
      <c r="AQ90" s="32"/>
      <c r="AR90" s="30"/>
      <c r="AS90" s="30"/>
      <c r="AT90" s="31"/>
      <c r="AU90" s="33"/>
      <c r="AV90" s="32"/>
      <c r="AW90" s="30"/>
      <c r="AX90" s="30"/>
      <c r="AY90" s="31"/>
      <c r="AZ90" s="33"/>
      <c r="BA90" s="32"/>
      <c r="BB90" s="30"/>
      <c r="BC90" s="30"/>
      <c r="BD90" s="31"/>
      <c r="BE90" s="33"/>
      <c r="BF90" s="32"/>
      <c r="BG90" s="30"/>
      <c r="BH90" s="30"/>
      <c r="BI90" s="31"/>
      <c r="BJ90" s="33"/>
      <c r="BK90" s="32"/>
      <c r="BL90" s="30"/>
      <c r="BM90" s="30"/>
      <c r="BN90" s="31"/>
      <c r="BO90" s="33"/>
      <c r="BP90" s="32"/>
      <c r="BQ90" s="30"/>
      <c r="BR90" s="30"/>
      <c r="BS90" s="31"/>
      <c r="BT90" s="33"/>
      <c r="BU90" s="32"/>
      <c r="BV90" s="30"/>
      <c r="BW90" s="30"/>
      <c r="BX90" s="31"/>
      <c r="BY90" s="33"/>
      <c r="BZ90" s="32"/>
      <c r="CA90" s="30"/>
      <c r="CB90" s="30"/>
      <c r="CC90" s="31"/>
      <c r="CD90" s="33"/>
      <c r="CE90" s="32"/>
      <c r="CF90" s="30"/>
      <c r="CG90" s="30"/>
      <c r="CH90" s="31"/>
      <c r="CI90" s="33"/>
      <c r="CJ90" s="32"/>
      <c r="CK90" s="30"/>
      <c r="CL90" s="30"/>
      <c r="CM90" s="31"/>
      <c r="CN90" s="33"/>
      <c r="CO90" s="32"/>
      <c r="CP90" s="30"/>
      <c r="CQ90" s="30"/>
      <c r="CR90" s="31"/>
      <c r="CS90" s="33"/>
      <c r="CT90" s="32"/>
      <c r="CU90" s="30"/>
      <c r="CV90" s="30"/>
      <c r="CW90" s="31"/>
      <c r="CX90" s="33"/>
      <c r="CY90" s="32"/>
      <c r="CZ90" s="30"/>
      <c r="DA90" s="30"/>
      <c r="DB90" s="31"/>
      <c r="DC90" s="33"/>
      <c r="DD90" s="32"/>
      <c r="DE90" s="30"/>
      <c r="DF90" s="30"/>
      <c r="DG90" s="31"/>
      <c r="DH90" s="33"/>
      <c r="DI90" s="32"/>
      <c r="DJ90" s="30"/>
      <c r="DK90" s="30"/>
      <c r="DL90" s="31"/>
      <c r="DM90" s="33"/>
      <c r="DN90" s="32"/>
      <c r="DO90" s="30"/>
      <c r="DP90" s="30"/>
      <c r="DQ90" s="31"/>
      <c r="DR90" s="33"/>
      <c r="DS90" s="32"/>
      <c r="DT90" s="26">
        <f t="shared" si="3"/>
        <v>0</v>
      </c>
      <c r="DU90" s="254">
        <f t="shared" si="2"/>
        <v>0</v>
      </c>
    </row>
    <row r="91" spans="1:125">
      <c r="A91" s="204" t="str">
        <f>IF('04 Brukerregistrering'!C91="","",'04 Brukerregistrering'!C91)</f>
        <v/>
      </c>
      <c r="B91" s="205" t="str">
        <f>IF('04 Brukerregistrering'!G91="","",'04 Brukerregistrering'!G91)</f>
        <v/>
      </c>
      <c r="C91" s="206" t="str">
        <f>IF('04 Brukerregistrering'!I91="","",'04 Brukerregistrering'!I91)</f>
        <v/>
      </c>
      <c r="D91" s="207" t="str">
        <f>IF('05 Målinger'!M101="","",('05 Målinger'!M101-'05 Målinger'!$G$19)*'02 Kostnader lønn, utstyr osv. '!$S$26*(-1))</f>
        <v/>
      </c>
      <c r="E91" s="207" t="str">
        <f>IF(AND('05 Målinger'!N101="",'05 Målinger'!Q101=""),"",('05 Målinger'!N101+'05 Målinger'!Q101-'05 Målinger'!H101)*'02 Kostnader lønn, utstyr osv. '!$S$21/60*(-1)*'05 Målinger'!$E$14)</f>
        <v/>
      </c>
      <c r="F91" s="208" t="str">
        <f>IF('05 Målinger'!M101="","",('kjøring-støtteark'!E94-'kjøring-støtteark'!D94)*'02 Kostnader lønn, utstyr osv. '!$S$21/60*(-1)*'05 Målinger'!$E$14)</f>
        <v/>
      </c>
      <c r="G91" s="209" t="str">
        <f>IF('05 Målinger'!P101="","",('05 Målinger'!P101-'05 Målinger'!J101)*'02 Kostnader lønn, utstyr osv. '!$S$37*'05 Målinger'!$E$14*(-1))</f>
        <v/>
      </c>
      <c r="H91" s="210" t="str">
        <f>IF('05 Målinger'!O101="","",('05 Målinger'!O101-'05 Målinger'!I101)*'02 Kostnader lønn, utstyr osv. '!$S$32*(-1)*'05 Målinger'!$E$14)</f>
        <v/>
      </c>
      <c r="I91" s="207" t="str">
        <f>IF('05 Målinger'!X101="","",('05 Målinger'!X101-'05 Målinger'!$G$19)*'02 Kostnader lønn, utstyr osv. '!$S$26*(-1))</f>
        <v/>
      </c>
      <c r="J91" s="207" t="str">
        <f>IF(AND('05 Målinger'!X101="",'05 Målinger'!AB101=""),"",('05 Målinger'!X101+'05 Målinger'!AB101-'05 Målinger'!H101)*'02 Kostnader lønn, utstyr osv. '!$S$21/60*(-1)*'05 Målinger'!$E$14)</f>
        <v/>
      </c>
      <c r="K91" s="208" t="str">
        <f>IF('05 Målinger'!X101="","",('kjøring-støtteark'!F94-'kjøring-støtteark'!D94)*'02 Kostnader lønn, utstyr osv. '!$S$21/60*(-1)*'05 Målinger'!$E$14)</f>
        <v/>
      </c>
      <c r="L91" s="209" t="str">
        <f>IF('05 Målinger'!AA101="","",('05 Målinger'!AA101-'05 Målinger'!J101)*'02 Kostnader lønn, utstyr osv. '!$S$37*'05 Målinger'!$E$14*(-1))</f>
        <v/>
      </c>
      <c r="M91" s="210" t="str">
        <f>IF('05 Målinger'!Z101="","",('05 Målinger'!Z101-'05 Målinger'!I101)*'02 Kostnader lønn, utstyr osv. '!$S$32*(-1)*'05 Målinger'!$E$14)</f>
        <v/>
      </c>
      <c r="N91" s="207" t="str">
        <f>IF('05 Målinger'!AI101="","",('05 Målinger'!AI101-'05 Målinger'!$G$19)*'02 Kostnader lønn, utstyr osv. '!$S$26*(-1))</f>
        <v/>
      </c>
      <c r="O91" s="207" t="str">
        <f>IF(AND('05 Målinger'!AI101="",'05 Målinger'!AM101=""),"",('05 Målinger'!AI101+'05 Målinger'!AM101-'05 Målinger'!H101)*'02 Kostnader lønn, utstyr osv. '!$S$21/60*(-1)*'05 Målinger'!$E$14)</f>
        <v/>
      </c>
      <c r="P91" s="208" t="str">
        <f>IF('05 Målinger'!AI101="","",('kjøring-støtteark'!F94-'kjøring-støtteark'!G94)*'02 Kostnader lønn, utstyr osv. '!$S$21/60*(-1)*'05 Målinger'!$E$14)</f>
        <v/>
      </c>
      <c r="Q91" s="209" t="str">
        <f>IF('05 Målinger'!AL101="","",('05 Målinger'!AL101-'05 Målinger'!J101)*'02 Kostnader lønn, utstyr osv. '!$S$37*'05 Målinger'!$E$14*(-1))</f>
        <v/>
      </c>
      <c r="R91" s="210" t="str">
        <f>IF('05 Målinger'!AK101="","",('05 Målinger'!AK101-'05 Målinger'!I101)*'02 Kostnader lønn, utstyr osv. '!$S$32*(-1)*'05 Målinger'!$E$14)</f>
        <v/>
      </c>
      <c r="S91" s="207" t="str">
        <f>IF('05 Målinger'!AT101="","",('05 Målinger'!AT101-'05 Målinger'!$G$19)*'02 Kostnader lønn, utstyr osv. '!$S$26*(-1))</f>
        <v/>
      </c>
      <c r="T91" s="207" t="str">
        <f>IF(AND('05 Målinger'!AT101="",'05 Målinger'!AX101=""),"",('05 Målinger'!AT101+'05 Målinger'!AX101-'05 Målinger'!H101)*'02 Kostnader lønn, utstyr osv. '!$S$21/60*(-1)*'05 Målinger'!$E$14)</f>
        <v/>
      </c>
      <c r="U91" s="208" t="str">
        <f>IF('05 Målinger'!AT101="","",('kjøring-støtteark'!F94-'kjøring-støtteark'!H94)*'02 Kostnader lønn, utstyr osv. '!$S$21/60*(-1)*'05 Målinger'!$E$14)</f>
        <v/>
      </c>
      <c r="V91" s="209" t="str">
        <f>IF('05 Målinger'!AW101="","",('05 Målinger'!AW101-'05 Målinger'!J101)*'02 Kostnader lønn, utstyr osv. '!$S$37*'05 Målinger'!$E$14*(-1))</f>
        <v/>
      </c>
      <c r="W91" s="210" t="str">
        <f>IF('05 Målinger'!AV101="","",('05 Målinger'!AV101-'05 Målinger'!I101)*'02 Kostnader lønn, utstyr osv. '!$S$32*(-1)*'05 Målinger'!$E$14)</f>
        <v/>
      </c>
      <c r="X91" s="30"/>
      <c r="Y91" s="30"/>
      <c r="Z91" s="31"/>
      <c r="AA91" s="33"/>
      <c r="AB91" s="32"/>
      <c r="AC91" s="30"/>
      <c r="AD91" s="30"/>
      <c r="AE91" s="31"/>
      <c r="AF91" s="33"/>
      <c r="AG91" s="32"/>
      <c r="AH91" s="30"/>
      <c r="AI91" s="30"/>
      <c r="AJ91" s="31"/>
      <c r="AK91" s="33"/>
      <c r="AL91" s="32"/>
      <c r="AM91" s="30"/>
      <c r="AN91" s="30"/>
      <c r="AO91" s="31"/>
      <c r="AP91" s="33"/>
      <c r="AQ91" s="32"/>
      <c r="AR91" s="30"/>
      <c r="AS91" s="30"/>
      <c r="AT91" s="31"/>
      <c r="AU91" s="33"/>
      <c r="AV91" s="32"/>
      <c r="AW91" s="30"/>
      <c r="AX91" s="30"/>
      <c r="AY91" s="31"/>
      <c r="AZ91" s="33"/>
      <c r="BA91" s="32"/>
      <c r="BB91" s="30"/>
      <c r="BC91" s="30"/>
      <c r="BD91" s="31"/>
      <c r="BE91" s="33"/>
      <c r="BF91" s="32"/>
      <c r="BG91" s="30"/>
      <c r="BH91" s="30"/>
      <c r="BI91" s="31"/>
      <c r="BJ91" s="33"/>
      <c r="BK91" s="32"/>
      <c r="BL91" s="30"/>
      <c r="BM91" s="30"/>
      <c r="BN91" s="31"/>
      <c r="BO91" s="33"/>
      <c r="BP91" s="32"/>
      <c r="BQ91" s="30"/>
      <c r="BR91" s="30"/>
      <c r="BS91" s="31"/>
      <c r="BT91" s="33"/>
      <c r="BU91" s="32"/>
      <c r="BV91" s="30"/>
      <c r="BW91" s="30"/>
      <c r="BX91" s="31"/>
      <c r="BY91" s="33"/>
      <c r="BZ91" s="32"/>
      <c r="CA91" s="30"/>
      <c r="CB91" s="30"/>
      <c r="CC91" s="31"/>
      <c r="CD91" s="33"/>
      <c r="CE91" s="32"/>
      <c r="CF91" s="30"/>
      <c r="CG91" s="30"/>
      <c r="CH91" s="31"/>
      <c r="CI91" s="33"/>
      <c r="CJ91" s="32"/>
      <c r="CK91" s="30"/>
      <c r="CL91" s="30"/>
      <c r="CM91" s="31"/>
      <c r="CN91" s="33"/>
      <c r="CO91" s="32"/>
      <c r="CP91" s="30"/>
      <c r="CQ91" s="30"/>
      <c r="CR91" s="31"/>
      <c r="CS91" s="33"/>
      <c r="CT91" s="32"/>
      <c r="CU91" s="30"/>
      <c r="CV91" s="30"/>
      <c r="CW91" s="31"/>
      <c r="CX91" s="33"/>
      <c r="CY91" s="32"/>
      <c r="CZ91" s="30"/>
      <c r="DA91" s="30"/>
      <c r="DB91" s="31"/>
      <c r="DC91" s="33"/>
      <c r="DD91" s="32"/>
      <c r="DE91" s="30"/>
      <c r="DF91" s="30"/>
      <c r="DG91" s="31"/>
      <c r="DH91" s="33"/>
      <c r="DI91" s="32"/>
      <c r="DJ91" s="30"/>
      <c r="DK91" s="30"/>
      <c r="DL91" s="31"/>
      <c r="DM91" s="33"/>
      <c r="DN91" s="32"/>
      <c r="DO91" s="30"/>
      <c r="DP91" s="30"/>
      <c r="DQ91" s="31"/>
      <c r="DR91" s="33"/>
      <c r="DS91" s="32"/>
      <c r="DT91" s="26">
        <f t="shared" si="3"/>
        <v>0</v>
      </c>
      <c r="DU91" s="254">
        <f t="shared" si="2"/>
        <v>0</v>
      </c>
    </row>
    <row r="92" spans="1:125">
      <c r="A92" s="204" t="str">
        <f>IF('04 Brukerregistrering'!C92="","",'04 Brukerregistrering'!C92)</f>
        <v/>
      </c>
      <c r="B92" s="205" t="str">
        <f>IF('04 Brukerregistrering'!G92="","",'04 Brukerregistrering'!G92)</f>
        <v/>
      </c>
      <c r="C92" s="206" t="str">
        <f>IF('04 Brukerregistrering'!I92="","",'04 Brukerregistrering'!I92)</f>
        <v/>
      </c>
      <c r="D92" s="207" t="str">
        <f>IF('05 Målinger'!M102="","",('05 Målinger'!M102-'05 Målinger'!$G$19)*'02 Kostnader lønn, utstyr osv. '!$S$26*(-1))</f>
        <v/>
      </c>
      <c r="E92" s="207" t="str">
        <f>IF(AND('05 Målinger'!N102="",'05 Målinger'!Q102=""),"",('05 Målinger'!N102+'05 Målinger'!Q102-'05 Målinger'!H102)*'02 Kostnader lønn, utstyr osv. '!$S$21/60*(-1)*'05 Målinger'!$E$14)</f>
        <v/>
      </c>
      <c r="F92" s="208" t="str">
        <f>IF('05 Målinger'!M102="","",('kjøring-støtteark'!E95-'kjøring-støtteark'!D95)*'02 Kostnader lønn, utstyr osv. '!$S$21/60*(-1)*'05 Målinger'!$E$14)</f>
        <v/>
      </c>
      <c r="G92" s="209" t="str">
        <f>IF('05 Målinger'!P102="","",('05 Målinger'!P102-'05 Målinger'!J102)*'02 Kostnader lønn, utstyr osv. '!$S$37*'05 Målinger'!$E$14*(-1))</f>
        <v/>
      </c>
      <c r="H92" s="210" t="str">
        <f>IF('05 Målinger'!O102="","",('05 Målinger'!O102-'05 Målinger'!I102)*'02 Kostnader lønn, utstyr osv. '!$S$32*(-1)*'05 Målinger'!$E$14)</f>
        <v/>
      </c>
      <c r="I92" s="207" t="str">
        <f>IF('05 Målinger'!X102="","",('05 Målinger'!X102-'05 Målinger'!$G$19)*'02 Kostnader lønn, utstyr osv. '!$S$26*(-1))</f>
        <v/>
      </c>
      <c r="J92" s="207" t="str">
        <f>IF(AND('05 Målinger'!X102="",'05 Målinger'!AB102=""),"",('05 Målinger'!X102+'05 Målinger'!AB102-'05 Målinger'!H102)*'02 Kostnader lønn, utstyr osv. '!$S$21/60*(-1)*'05 Målinger'!$E$14)</f>
        <v/>
      </c>
      <c r="K92" s="208" t="str">
        <f>IF('05 Målinger'!X102="","",('kjøring-støtteark'!F95-'kjøring-støtteark'!D95)*'02 Kostnader lønn, utstyr osv. '!$S$21/60*(-1)*'05 Målinger'!$E$14)</f>
        <v/>
      </c>
      <c r="L92" s="209" t="str">
        <f>IF('05 Målinger'!AA102="","",('05 Målinger'!AA102-'05 Målinger'!J102)*'02 Kostnader lønn, utstyr osv. '!$S$37*'05 Målinger'!$E$14*(-1))</f>
        <v/>
      </c>
      <c r="M92" s="210" t="str">
        <f>IF('05 Målinger'!Z102="","",('05 Målinger'!Z102-'05 Målinger'!I102)*'02 Kostnader lønn, utstyr osv. '!$S$32*(-1)*'05 Målinger'!$E$14)</f>
        <v/>
      </c>
      <c r="N92" s="207" t="str">
        <f>IF('05 Målinger'!AI102="","",('05 Målinger'!AI102-'05 Målinger'!$G$19)*'02 Kostnader lønn, utstyr osv. '!$S$26*(-1))</f>
        <v/>
      </c>
      <c r="O92" s="207" t="str">
        <f>IF(AND('05 Målinger'!AI102="",'05 Målinger'!AM102=""),"",('05 Målinger'!AI102+'05 Målinger'!AM102-'05 Målinger'!H102)*'02 Kostnader lønn, utstyr osv. '!$S$21/60*(-1)*'05 Målinger'!$E$14)</f>
        <v/>
      </c>
      <c r="P92" s="208" t="str">
        <f>IF('05 Målinger'!AI102="","",('kjøring-støtteark'!F95-'kjøring-støtteark'!G95)*'02 Kostnader lønn, utstyr osv. '!$S$21/60*(-1)*'05 Målinger'!$E$14)</f>
        <v/>
      </c>
      <c r="Q92" s="209" t="str">
        <f>IF('05 Målinger'!AL102="","",('05 Målinger'!AL102-'05 Målinger'!J102)*'02 Kostnader lønn, utstyr osv. '!$S$37*'05 Målinger'!$E$14*(-1))</f>
        <v/>
      </c>
      <c r="R92" s="210" t="str">
        <f>IF('05 Målinger'!AK102="","",('05 Målinger'!AK102-'05 Målinger'!I102)*'02 Kostnader lønn, utstyr osv. '!$S$32*(-1)*'05 Målinger'!$E$14)</f>
        <v/>
      </c>
      <c r="S92" s="207" t="str">
        <f>IF('05 Målinger'!AT102="","",('05 Målinger'!AT102-'05 Målinger'!$G$19)*'02 Kostnader lønn, utstyr osv. '!$S$26*(-1))</f>
        <v/>
      </c>
      <c r="T92" s="207" t="str">
        <f>IF(AND('05 Målinger'!AT102="",'05 Målinger'!AX102=""),"",('05 Målinger'!AT102+'05 Målinger'!AX102-'05 Målinger'!H102)*'02 Kostnader lønn, utstyr osv. '!$S$21/60*(-1)*'05 Målinger'!$E$14)</f>
        <v/>
      </c>
      <c r="U92" s="208" t="str">
        <f>IF('05 Målinger'!AT102="","",('kjøring-støtteark'!F95-'kjøring-støtteark'!H95)*'02 Kostnader lønn, utstyr osv. '!$S$21/60*(-1)*'05 Målinger'!$E$14)</f>
        <v/>
      </c>
      <c r="V92" s="209" t="str">
        <f>IF('05 Målinger'!AW102="","",('05 Målinger'!AW102-'05 Målinger'!J102)*'02 Kostnader lønn, utstyr osv. '!$S$37*'05 Målinger'!$E$14*(-1))</f>
        <v/>
      </c>
      <c r="W92" s="210" t="str">
        <f>IF('05 Målinger'!AV102="","",('05 Målinger'!AV102-'05 Målinger'!I102)*'02 Kostnader lønn, utstyr osv. '!$S$32*(-1)*'05 Målinger'!$E$14)</f>
        <v/>
      </c>
      <c r="X92" s="30"/>
      <c r="Y92" s="30"/>
      <c r="Z92" s="31"/>
      <c r="AA92" s="33"/>
      <c r="AB92" s="32"/>
      <c r="AC92" s="30"/>
      <c r="AD92" s="30"/>
      <c r="AE92" s="31"/>
      <c r="AF92" s="33"/>
      <c r="AG92" s="32"/>
      <c r="AH92" s="30"/>
      <c r="AI92" s="30"/>
      <c r="AJ92" s="31"/>
      <c r="AK92" s="33"/>
      <c r="AL92" s="32"/>
      <c r="AM92" s="30"/>
      <c r="AN92" s="30"/>
      <c r="AO92" s="31"/>
      <c r="AP92" s="33"/>
      <c r="AQ92" s="32"/>
      <c r="AR92" s="30"/>
      <c r="AS92" s="30"/>
      <c r="AT92" s="31"/>
      <c r="AU92" s="33"/>
      <c r="AV92" s="32"/>
      <c r="AW92" s="30"/>
      <c r="AX92" s="30"/>
      <c r="AY92" s="31"/>
      <c r="AZ92" s="33"/>
      <c r="BA92" s="32"/>
      <c r="BB92" s="30"/>
      <c r="BC92" s="30"/>
      <c r="BD92" s="31"/>
      <c r="BE92" s="33"/>
      <c r="BF92" s="32"/>
      <c r="BG92" s="30"/>
      <c r="BH92" s="30"/>
      <c r="BI92" s="31"/>
      <c r="BJ92" s="33"/>
      <c r="BK92" s="32"/>
      <c r="BL92" s="30"/>
      <c r="BM92" s="30"/>
      <c r="BN92" s="31"/>
      <c r="BO92" s="33"/>
      <c r="BP92" s="32"/>
      <c r="BQ92" s="30"/>
      <c r="BR92" s="30"/>
      <c r="BS92" s="31"/>
      <c r="BT92" s="33"/>
      <c r="BU92" s="32"/>
      <c r="BV92" s="30"/>
      <c r="BW92" s="30"/>
      <c r="BX92" s="31"/>
      <c r="BY92" s="33"/>
      <c r="BZ92" s="32"/>
      <c r="CA92" s="30"/>
      <c r="CB92" s="30"/>
      <c r="CC92" s="31"/>
      <c r="CD92" s="33"/>
      <c r="CE92" s="32"/>
      <c r="CF92" s="30"/>
      <c r="CG92" s="30"/>
      <c r="CH92" s="31"/>
      <c r="CI92" s="33"/>
      <c r="CJ92" s="32"/>
      <c r="CK92" s="30"/>
      <c r="CL92" s="30"/>
      <c r="CM92" s="31"/>
      <c r="CN92" s="33"/>
      <c r="CO92" s="32"/>
      <c r="CP92" s="30"/>
      <c r="CQ92" s="30"/>
      <c r="CR92" s="31"/>
      <c r="CS92" s="33"/>
      <c r="CT92" s="32"/>
      <c r="CU92" s="30"/>
      <c r="CV92" s="30"/>
      <c r="CW92" s="31"/>
      <c r="CX92" s="33"/>
      <c r="CY92" s="32"/>
      <c r="CZ92" s="30"/>
      <c r="DA92" s="30"/>
      <c r="DB92" s="31"/>
      <c r="DC92" s="33"/>
      <c r="DD92" s="32"/>
      <c r="DE92" s="30"/>
      <c r="DF92" s="30"/>
      <c r="DG92" s="31"/>
      <c r="DH92" s="33"/>
      <c r="DI92" s="32"/>
      <c r="DJ92" s="30"/>
      <c r="DK92" s="30"/>
      <c r="DL92" s="31"/>
      <c r="DM92" s="33"/>
      <c r="DN92" s="32"/>
      <c r="DO92" s="30"/>
      <c r="DP92" s="30"/>
      <c r="DQ92" s="31"/>
      <c r="DR92" s="33"/>
      <c r="DS92" s="32"/>
      <c r="DT92" s="26">
        <f t="shared" si="3"/>
        <v>0</v>
      </c>
      <c r="DU92" s="254">
        <f t="shared" si="2"/>
        <v>0</v>
      </c>
    </row>
    <row r="93" spans="1:125">
      <c r="A93" s="204" t="str">
        <f>IF('04 Brukerregistrering'!C93="","",'04 Brukerregistrering'!C93)</f>
        <v/>
      </c>
      <c r="B93" s="205" t="str">
        <f>IF('04 Brukerregistrering'!G93="","",'04 Brukerregistrering'!G93)</f>
        <v/>
      </c>
      <c r="C93" s="206" t="str">
        <f>IF('04 Brukerregistrering'!I93="","",'04 Brukerregistrering'!I93)</f>
        <v/>
      </c>
      <c r="D93" s="207" t="str">
        <f>IF('05 Målinger'!M103="","",('05 Målinger'!M103-'05 Målinger'!$G$19)*'02 Kostnader lønn, utstyr osv. '!$S$26*(-1))</f>
        <v/>
      </c>
      <c r="E93" s="207" t="str">
        <f>IF(AND('05 Målinger'!N103="",'05 Målinger'!Q103=""),"",('05 Målinger'!N103+'05 Målinger'!Q103-'05 Målinger'!H103)*'02 Kostnader lønn, utstyr osv. '!$S$21/60*(-1)*'05 Målinger'!$E$14)</f>
        <v/>
      </c>
      <c r="F93" s="208" t="str">
        <f>IF('05 Målinger'!M103="","",('kjøring-støtteark'!E96-'kjøring-støtteark'!D96)*'02 Kostnader lønn, utstyr osv. '!$S$21/60*(-1)*'05 Målinger'!$E$14)</f>
        <v/>
      </c>
      <c r="G93" s="209" t="str">
        <f>IF('05 Målinger'!P103="","",('05 Målinger'!P103-'05 Målinger'!J103)*'02 Kostnader lønn, utstyr osv. '!$S$37*'05 Målinger'!$E$14*(-1))</f>
        <v/>
      </c>
      <c r="H93" s="210" t="str">
        <f>IF('05 Målinger'!O103="","",('05 Målinger'!O103-'05 Målinger'!I103)*'02 Kostnader lønn, utstyr osv. '!$S$32*(-1)*'05 Målinger'!$E$14)</f>
        <v/>
      </c>
      <c r="I93" s="207" t="str">
        <f>IF('05 Målinger'!X103="","",('05 Målinger'!X103-'05 Målinger'!$G$19)*'02 Kostnader lønn, utstyr osv. '!$S$26*(-1))</f>
        <v/>
      </c>
      <c r="J93" s="207" t="str">
        <f>IF(AND('05 Målinger'!X103="",'05 Målinger'!AB103=""),"",('05 Målinger'!X103+'05 Målinger'!AB103-'05 Målinger'!H103)*'02 Kostnader lønn, utstyr osv. '!$S$21/60*(-1)*'05 Målinger'!$E$14)</f>
        <v/>
      </c>
      <c r="K93" s="208" t="str">
        <f>IF('05 Målinger'!X103="","",('kjøring-støtteark'!F96-'kjøring-støtteark'!D96)*'02 Kostnader lønn, utstyr osv. '!$S$21/60*(-1)*'05 Målinger'!$E$14)</f>
        <v/>
      </c>
      <c r="L93" s="209" t="str">
        <f>IF('05 Målinger'!AA103="","",('05 Målinger'!AA103-'05 Målinger'!J103)*'02 Kostnader lønn, utstyr osv. '!$S$37*'05 Målinger'!$E$14*(-1))</f>
        <v/>
      </c>
      <c r="M93" s="210" t="str">
        <f>IF('05 Målinger'!Z103="","",('05 Målinger'!Z103-'05 Målinger'!I103)*'02 Kostnader lønn, utstyr osv. '!$S$32*(-1)*'05 Målinger'!$E$14)</f>
        <v/>
      </c>
      <c r="N93" s="207" t="str">
        <f>IF('05 Målinger'!AI103="","",('05 Målinger'!AI103-'05 Målinger'!$G$19)*'02 Kostnader lønn, utstyr osv. '!$S$26*(-1))</f>
        <v/>
      </c>
      <c r="O93" s="207" t="str">
        <f>IF(AND('05 Målinger'!AI103="",'05 Målinger'!AM103=""),"",('05 Målinger'!AI103+'05 Målinger'!AM103-'05 Målinger'!H103)*'02 Kostnader lønn, utstyr osv. '!$S$21/60*(-1)*'05 Målinger'!$E$14)</f>
        <v/>
      </c>
      <c r="P93" s="208" t="str">
        <f>IF('05 Målinger'!AI103="","",('kjøring-støtteark'!F96-'kjøring-støtteark'!G96)*'02 Kostnader lønn, utstyr osv. '!$S$21/60*(-1)*'05 Målinger'!$E$14)</f>
        <v/>
      </c>
      <c r="Q93" s="209" t="str">
        <f>IF('05 Målinger'!AL103="","",('05 Målinger'!AL103-'05 Målinger'!J103)*'02 Kostnader lønn, utstyr osv. '!$S$37*'05 Målinger'!$E$14*(-1))</f>
        <v/>
      </c>
      <c r="R93" s="210" t="str">
        <f>IF('05 Målinger'!AK103="","",('05 Målinger'!AK103-'05 Målinger'!I103)*'02 Kostnader lønn, utstyr osv. '!$S$32*(-1)*'05 Målinger'!$E$14)</f>
        <v/>
      </c>
      <c r="S93" s="207" t="str">
        <f>IF('05 Målinger'!AT103="","",('05 Målinger'!AT103-'05 Målinger'!$G$19)*'02 Kostnader lønn, utstyr osv. '!$S$26*(-1))</f>
        <v/>
      </c>
      <c r="T93" s="207" t="str">
        <f>IF(AND('05 Målinger'!AT103="",'05 Målinger'!AX103=""),"",('05 Målinger'!AT103+'05 Målinger'!AX103-'05 Målinger'!H103)*'02 Kostnader lønn, utstyr osv. '!$S$21/60*(-1)*'05 Målinger'!$E$14)</f>
        <v/>
      </c>
      <c r="U93" s="208" t="str">
        <f>IF('05 Målinger'!AT103="","",('kjøring-støtteark'!F96-'kjøring-støtteark'!H96)*'02 Kostnader lønn, utstyr osv. '!$S$21/60*(-1)*'05 Målinger'!$E$14)</f>
        <v/>
      </c>
      <c r="V93" s="209" t="str">
        <f>IF('05 Målinger'!AW103="","",('05 Målinger'!AW103-'05 Målinger'!J103)*'02 Kostnader lønn, utstyr osv. '!$S$37*'05 Målinger'!$E$14*(-1))</f>
        <v/>
      </c>
      <c r="W93" s="210" t="str">
        <f>IF('05 Målinger'!AV103="","",('05 Målinger'!AV103-'05 Målinger'!I103)*'02 Kostnader lønn, utstyr osv. '!$S$32*(-1)*'05 Målinger'!$E$14)</f>
        <v/>
      </c>
      <c r="X93" s="30"/>
      <c r="Y93" s="30"/>
      <c r="Z93" s="31"/>
      <c r="AA93" s="33"/>
      <c r="AB93" s="32"/>
      <c r="AC93" s="30"/>
      <c r="AD93" s="30"/>
      <c r="AE93" s="31"/>
      <c r="AF93" s="33"/>
      <c r="AG93" s="32"/>
      <c r="AH93" s="30"/>
      <c r="AI93" s="30"/>
      <c r="AJ93" s="31"/>
      <c r="AK93" s="33"/>
      <c r="AL93" s="32"/>
      <c r="AM93" s="30"/>
      <c r="AN93" s="30"/>
      <c r="AO93" s="31"/>
      <c r="AP93" s="33"/>
      <c r="AQ93" s="32"/>
      <c r="AR93" s="30"/>
      <c r="AS93" s="30"/>
      <c r="AT93" s="31"/>
      <c r="AU93" s="33"/>
      <c r="AV93" s="32"/>
      <c r="AW93" s="30"/>
      <c r="AX93" s="30"/>
      <c r="AY93" s="31"/>
      <c r="AZ93" s="33"/>
      <c r="BA93" s="32"/>
      <c r="BB93" s="30"/>
      <c r="BC93" s="30"/>
      <c r="BD93" s="31"/>
      <c r="BE93" s="33"/>
      <c r="BF93" s="32"/>
      <c r="BG93" s="30"/>
      <c r="BH93" s="30"/>
      <c r="BI93" s="31"/>
      <c r="BJ93" s="33"/>
      <c r="BK93" s="32"/>
      <c r="BL93" s="30"/>
      <c r="BM93" s="30"/>
      <c r="BN93" s="31"/>
      <c r="BO93" s="33"/>
      <c r="BP93" s="32"/>
      <c r="BQ93" s="30"/>
      <c r="BR93" s="30"/>
      <c r="BS93" s="31"/>
      <c r="BT93" s="33"/>
      <c r="BU93" s="32"/>
      <c r="BV93" s="30"/>
      <c r="BW93" s="30"/>
      <c r="BX93" s="31"/>
      <c r="BY93" s="33"/>
      <c r="BZ93" s="32"/>
      <c r="CA93" s="30"/>
      <c r="CB93" s="30"/>
      <c r="CC93" s="31"/>
      <c r="CD93" s="33"/>
      <c r="CE93" s="32"/>
      <c r="CF93" s="30"/>
      <c r="CG93" s="30"/>
      <c r="CH93" s="31"/>
      <c r="CI93" s="33"/>
      <c r="CJ93" s="32"/>
      <c r="CK93" s="30"/>
      <c r="CL93" s="30"/>
      <c r="CM93" s="31"/>
      <c r="CN93" s="33"/>
      <c r="CO93" s="32"/>
      <c r="CP93" s="30"/>
      <c r="CQ93" s="30"/>
      <c r="CR93" s="31"/>
      <c r="CS93" s="33"/>
      <c r="CT93" s="32"/>
      <c r="CU93" s="30"/>
      <c r="CV93" s="30"/>
      <c r="CW93" s="31"/>
      <c r="CX93" s="33"/>
      <c r="CY93" s="32"/>
      <c r="CZ93" s="30"/>
      <c r="DA93" s="30"/>
      <c r="DB93" s="31"/>
      <c r="DC93" s="33"/>
      <c r="DD93" s="32"/>
      <c r="DE93" s="30"/>
      <c r="DF93" s="30"/>
      <c r="DG93" s="31"/>
      <c r="DH93" s="33"/>
      <c r="DI93" s="32"/>
      <c r="DJ93" s="30"/>
      <c r="DK93" s="30"/>
      <c r="DL93" s="31"/>
      <c r="DM93" s="33"/>
      <c r="DN93" s="32"/>
      <c r="DO93" s="30"/>
      <c r="DP93" s="30"/>
      <c r="DQ93" s="31"/>
      <c r="DR93" s="33"/>
      <c r="DS93" s="32"/>
      <c r="DT93" s="26">
        <f t="shared" si="3"/>
        <v>0</v>
      </c>
      <c r="DU93" s="254">
        <f t="shared" si="2"/>
        <v>0</v>
      </c>
    </row>
    <row r="94" spans="1:125">
      <c r="A94" s="204" t="str">
        <f>IF('04 Brukerregistrering'!C94="","",'04 Brukerregistrering'!C94)</f>
        <v/>
      </c>
      <c r="B94" s="205" t="str">
        <f>IF('04 Brukerregistrering'!G94="","",'04 Brukerregistrering'!G94)</f>
        <v/>
      </c>
      <c r="C94" s="206" t="str">
        <f>IF('04 Brukerregistrering'!I94="","",'04 Brukerregistrering'!I94)</f>
        <v/>
      </c>
      <c r="D94" s="207" t="str">
        <f>IF('05 Målinger'!M104="","",('05 Målinger'!M104-'05 Målinger'!$G$19)*'02 Kostnader lønn, utstyr osv. '!$S$26*(-1))</f>
        <v/>
      </c>
      <c r="E94" s="207" t="str">
        <f>IF(AND('05 Målinger'!N104="",'05 Målinger'!Q104=""),"",('05 Målinger'!N104+'05 Målinger'!Q104-'05 Målinger'!H104)*'02 Kostnader lønn, utstyr osv. '!$S$21/60*(-1)*'05 Målinger'!$E$14)</f>
        <v/>
      </c>
      <c r="F94" s="208" t="str">
        <f>IF('05 Målinger'!M104="","",('kjøring-støtteark'!E97-'kjøring-støtteark'!D97)*'02 Kostnader lønn, utstyr osv. '!$S$21/60*(-1)*'05 Målinger'!$E$14)</f>
        <v/>
      </c>
      <c r="G94" s="209" t="str">
        <f>IF('05 Målinger'!P104="","",('05 Målinger'!P104-'05 Målinger'!J104)*'02 Kostnader lønn, utstyr osv. '!$S$37*'05 Målinger'!$E$14*(-1))</f>
        <v/>
      </c>
      <c r="H94" s="210" t="str">
        <f>IF('05 Målinger'!O104="","",('05 Målinger'!O104-'05 Målinger'!I104)*'02 Kostnader lønn, utstyr osv. '!$S$32*(-1)*'05 Målinger'!$E$14)</f>
        <v/>
      </c>
      <c r="I94" s="207" t="str">
        <f>IF('05 Målinger'!X104="","",('05 Målinger'!X104-'05 Målinger'!$G$19)*'02 Kostnader lønn, utstyr osv. '!$S$26*(-1))</f>
        <v/>
      </c>
      <c r="J94" s="207" t="str">
        <f>IF(AND('05 Målinger'!X104="",'05 Målinger'!AB104=""),"",('05 Målinger'!X104+'05 Målinger'!AB104-'05 Målinger'!H104)*'02 Kostnader lønn, utstyr osv. '!$S$21/60*(-1)*'05 Målinger'!$E$14)</f>
        <v/>
      </c>
      <c r="K94" s="208" t="str">
        <f>IF('05 Målinger'!X104="","",('kjøring-støtteark'!F97-'kjøring-støtteark'!D97)*'02 Kostnader lønn, utstyr osv. '!$S$21/60*(-1)*'05 Målinger'!$E$14)</f>
        <v/>
      </c>
      <c r="L94" s="209" t="str">
        <f>IF('05 Målinger'!AA104="","",('05 Målinger'!AA104-'05 Målinger'!J104)*'02 Kostnader lønn, utstyr osv. '!$S$37*'05 Målinger'!$E$14*(-1))</f>
        <v/>
      </c>
      <c r="M94" s="210" t="str">
        <f>IF('05 Målinger'!Z104="","",('05 Målinger'!Z104-'05 Målinger'!I104)*'02 Kostnader lønn, utstyr osv. '!$S$32*(-1)*'05 Målinger'!$E$14)</f>
        <v/>
      </c>
      <c r="N94" s="207" t="str">
        <f>IF('05 Målinger'!AI104="","",('05 Målinger'!AI104-'05 Målinger'!$G$19)*'02 Kostnader lønn, utstyr osv. '!$S$26*(-1))</f>
        <v/>
      </c>
      <c r="O94" s="207" t="str">
        <f>IF(AND('05 Målinger'!AI104="",'05 Målinger'!AM104=""),"",('05 Målinger'!AI104+'05 Målinger'!AM104-'05 Målinger'!H104)*'02 Kostnader lønn, utstyr osv. '!$S$21/60*(-1)*'05 Målinger'!$E$14)</f>
        <v/>
      </c>
      <c r="P94" s="208" t="str">
        <f>IF('05 Målinger'!AI104="","",('kjøring-støtteark'!F97-'kjøring-støtteark'!G97)*'02 Kostnader lønn, utstyr osv. '!$S$21/60*(-1)*'05 Målinger'!$E$14)</f>
        <v/>
      </c>
      <c r="Q94" s="209" t="str">
        <f>IF('05 Målinger'!AL104="","",('05 Målinger'!AL104-'05 Målinger'!J104)*'02 Kostnader lønn, utstyr osv. '!$S$37*'05 Målinger'!$E$14*(-1))</f>
        <v/>
      </c>
      <c r="R94" s="210" t="str">
        <f>IF('05 Målinger'!AK104="","",('05 Målinger'!AK104-'05 Målinger'!I104)*'02 Kostnader lønn, utstyr osv. '!$S$32*(-1)*'05 Målinger'!$E$14)</f>
        <v/>
      </c>
      <c r="S94" s="207" t="str">
        <f>IF('05 Målinger'!AT104="","",('05 Målinger'!AT104-'05 Målinger'!$G$19)*'02 Kostnader lønn, utstyr osv. '!$S$26*(-1))</f>
        <v/>
      </c>
      <c r="T94" s="207" t="str">
        <f>IF(AND('05 Målinger'!AT104="",'05 Målinger'!AX104=""),"",('05 Målinger'!AT104+'05 Målinger'!AX104-'05 Målinger'!H104)*'02 Kostnader lønn, utstyr osv. '!$S$21/60*(-1)*'05 Målinger'!$E$14)</f>
        <v/>
      </c>
      <c r="U94" s="208" t="str">
        <f>IF('05 Målinger'!AT104="","",('kjøring-støtteark'!F97-'kjøring-støtteark'!H97)*'02 Kostnader lønn, utstyr osv. '!$S$21/60*(-1)*'05 Målinger'!$E$14)</f>
        <v/>
      </c>
      <c r="V94" s="209" t="str">
        <f>IF('05 Målinger'!AW104="","",('05 Målinger'!AW104-'05 Målinger'!J104)*'02 Kostnader lønn, utstyr osv. '!$S$37*'05 Målinger'!$E$14*(-1))</f>
        <v/>
      </c>
      <c r="W94" s="210" t="str">
        <f>IF('05 Målinger'!AV104="","",('05 Målinger'!AV104-'05 Målinger'!I104)*'02 Kostnader lønn, utstyr osv. '!$S$32*(-1)*'05 Målinger'!$E$14)</f>
        <v/>
      </c>
      <c r="X94" s="30"/>
      <c r="Y94" s="30"/>
      <c r="Z94" s="31"/>
      <c r="AA94" s="33"/>
      <c r="AB94" s="32"/>
      <c r="AC94" s="30"/>
      <c r="AD94" s="30"/>
      <c r="AE94" s="31"/>
      <c r="AF94" s="33"/>
      <c r="AG94" s="32"/>
      <c r="AH94" s="30"/>
      <c r="AI94" s="30"/>
      <c r="AJ94" s="31"/>
      <c r="AK94" s="33"/>
      <c r="AL94" s="32"/>
      <c r="AM94" s="30"/>
      <c r="AN94" s="30"/>
      <c r="AO94" s="31"/>
      <c r="AP94" s="33"/>
      <c r="AQ94" s="32"/>
      <c r="AR94" s="30"/>
      <c r="AS94" s="30"/>
      <c r="AT94" s="31"/>
      <c r="AU94" s="33"/>
      <c r="AV94" s="32"/>
      <c r="AW94" s="30"/>
      <c r="AX94" s="30"/>
      <c r="AY94" s="31"/>
      <c r="AZ94" s="33"/>
      <c r="BA94" s="32"/>
      <c r="BB94" s="30"/>
      <c r="BC94" s="30"/>
      <c r="BD94" s="31"/>
      <c r="BE94" s="33"/>
      <c r="BF94" s="32"/>
      <c r="BG94" s="30"/>
      <c r="BH94" s="30"/>
      <c r="BI94" s="31"/>
      <c r="BJ94" s="33"/>
      <c r="BK94" s="32"/>
      <c r="BL94" s="30"/>
      <c r="BM94" s="30"/>
      <c r="BN94" s="31"/>
      <c r="BO94" s="33"/>
      <c r="BP94" s="32"/>
      <c r="BQ94" s="30"/>
      <c r="BR94" s="30"/>
      <c r="BS94" s="31"/>
      <c r="BT94" s="33"/>
      <c r="BU94" s="32"/>
      <c r="BV94" s="30"/>
      <c r="BW94" s="30"/>
      <c r="BX94" s="31"/>
      <c r="BY94" s="33"/>
      <c r="BZ94" s="32"/>
      <c r="CA94" s="30"/>
      <c r="CB94" s="30"/>
      <c r="CC94" s="31"/>
      <c r="CD94" s="33"/>
      <c r="CE94" s="32"/>
      <c r="CF94" s="30"/>
      <c r="CG94" s="30"/>
      <c r="CH94" s="31"/>
      <c r="CI94" s="33"/>
      <c r="CJ94" s="32"/>
      <c r="CK94" s="30"/>
      <c r="CL94" s="30"/>
      <c r="CM94" s="31"/>
      <c r="CN94" s="33"/>
      <c r="CO94" s="32"/>
      <c r="CP94" s="30"/>
      <c r="CQ94" s="30"/>
      <c r="CR94" s="31"/>
      <c r="CS94" s="33"/>
      <c r="CT94" s="32"/>
      <c r="CU94" s="30"/>
      <c r="CV94" s="30"/>
      <c r="CW94" s="31"/>
      <c r="CX94" s="33"/>
      <c r="CY94" s="32"/>
      <c r="CZ94" s="30"/>
      <c r="DA94" s="30"/>
      <c r="DB94" s="31"/>
      <c r="DC94" s="33"/>
      <c r="DD94" s="32"/>
      <c r="DE94" s="30"/>
      <c r="DF94" s="30"/>
      <c r="DG94" s="31"/>
      <c r="DH94" s="33"/>
      <c r="DI94" s="32"/>
      <c r="DJ94" s="30"/>
      <c r="DK94" s="30"/>
      <c r="DL94" s="31"/>
      <c r="DM94" s="33"/>
      <c r="DN94" s="32"/>
      <c r="DO94" s="30"/>
      <c r="DP94" s="30"/>
      <c r="DQ94" s="31"/>
      <c r="DR94" s="33"/>
      <c r="DS94" s="32"/>
      <c r="DT94" s="26">
        <f t="shared" si="3"/>
        <v>0</v>
      </c>
      <c r="DU94" s="254">
        <f t="shared" si="2"/>
        <v>0</v>
      </c>
    </row>
    <row r="95" spans="1:125">
      <c r="A95" s="204" t="str">
        <f>IF('04 Brukerregistrering'!C95="","",'04 Brukerregistrering'!C95)</f>
        <v/>
      </c>
      <c r="B95" s="205" t="str">
        <f>IF('04 Brukerregistrering'!G95="","",'04 Brukerregistrering'!G95)</f>
        <v/>
      </c>
      <c r="C95" s="206" t="str">
        <f>IF('04 Brukerregistrering'!I95="","",'04 Brukerregistrering'!I95)</f>
        <v/>
      </c>
      <c r="D95" s="207" t="str">
        <f>IF('05 Målinger'!M105="","",('05 Målinger'!M105-'05 Målinger'!$G$19)*'02 Kostnader lønn, utstyr osv. '!$S$26*(-1))</f>
        <v/>
      </c>
      <c r="E95" s="207" t="str">
        <f>IF(AND('05 Målinger'!N105="",'05 Målinger'!Q105=""),"",('05 Målinger'!N105+'05 Målinger'!Q105-'05 Målinger'!H105)*'02 Kostnader lønn, utstyr osv. '!$S$21/60*(-1)*'05 Målinger'!$E$14)</f>
        <v/>
      </c>
      <c r="F95" s="208" t="str">
        <f>IF('05 Målinger'!M105="","",('kjøring-støtteark'!E98-'kjøring-støtteark'!D98)*'02 Kostnader lønn, utstyr osv. '!$S$21/60*(-1)*'05 Målinger'!$E$14)</f>
        <v/>
      </c>
      <c r="G95" s="209" t="str">
        <f>IF('05 Målinger'!P105="","",('05 Målinger'!P105-'05 Målinger'!J105)*'02 Kostnader lønn, utstyr osv. '!$S$37*'05 Målinger'!$E$14*(-1))</f>
        <v/>
      </c>
      <c r="H95" s="210" t="str">
        <f>IF('05 Målinger'!O105="","",('05 Målinger'!O105-'05 Målinger'!I105)*'02 Kostnader lønn, utstyr osv. '!$S$32*(-1)*'05 Målinger'!$E$14)</f>
        <v/>
      </c>
      <c r="I95" s="207" t="str">
        <f>IF('05 Målinger'!X105="","",('05 Målinger'!X105-'05 Målinger'!$G$19)*'02 Kostnader lønn, utstyr osv. '!$S$26*(-1))</f>
        <v/>
      </c>
      <c r="J95" s="207" t="str">
        <f>IF(AND('05 Målinger'!X105="",'05 Målinger'!AB105=""),"",('05 Målinger'!X105+'05 Målinger'!AB105-'05 Målinger'!H105)*'02 Kostnader lønn, utstyr osv. '!$S$21/60*(-1)*'05 Målinger'!$E$14)</f>
        <v/>
      </c>
      <c r="K95" s="208" t="str">
        <f>IF('05 Målinger'!X105="","",('kjøring-støtteark'!F98-'kjøring-støtteark'!D98)*'02 Kostnader lønn, utstyr osv. '!$S$21/60*(-1)*'05 Målinger'!$E$14)</f>
        <v/>
      </c>
      <c r="L95" s="209" t="str">
        <f>IF('05 Målinger'!AA105="","",('05 Målinger'!AA105-'05 Målinger'!J105)*'02 Kostnader lønn, utstyr osv. '!$S$37*'05 Målinger'!$E$14*(-1))</f>
        <v/>
      </c>
      <c r="M95" s="210" t="str">
        <f>IF('05 Målinger'!Z105="","",('05 Målinger'!Z105-'05 Målinger'!I105)*'02 Kostnader lønn, utstyr osv. '!$S$32*(-1)*'05 Målinger'!$E$14)</f>
        <v/>
      </c>
      <c r="N95" s="207" t="str">
        <f>IF('05 Målinger'!AI105="","",('05 Målinger'!AI105-'05 Målinger'!$G$19)*'02 Kostnader lønn, utstyr osv. '!$S$26*(-1))</f>
        <v/>
      </c>
      <c r="O95" s="207" t="str">
        <f>IF(AND('05 Målinger'!AI105="",'05 Målinger'!AM105=""),"",('05 Målinger'!AI105+'05 Målinger'!AM105-'05 Målinger'!H105)*'02 Kostnader lønn, utstyr osv. '!$S$21/60*(-1)*'05 Målinger'!$E$14)</f>
        <v/>
      </c>
      <c r="P95" s="208" t="str">
        <f>IF('05 Målinger'!AI105="","",('kjøring-støtteark'!F98-'kjøring-støtteark'!G98)*'02 Kostnader lønn, utstyr osv. '!$S$21/60*(-1)*'05 Målinger'!$E$14)</f>
        <v/>
      </c>
      <c r="Q95" s="209" t="str">
        <f>IF('05 Målinger'!AL105="","",('05 Målinger'!AL105-'05 Målinger'!J105)*'02 Kostnader lønn, utstyr osv. '!$S$37*'05 Målinger'!$E$14*(-1))</f>
        <v/>
      </c>
      <c r="R95" s="210" t="str">
        <f>IF('05 Målinger'!AK105="","",('05 Målinger'!AK105-'05 Målinger'!I105)*'02 Kostnader lønn, utstyr osv. '!$S$32*(-1)*'05 Målinger'!$E$14)</f>
        <v/>
      </c>
      <c r="S95" s="207" t="str">
        <f>IF('05 Målinger'!AT105="","",('05 Målinger'!AT105-'05 Målinger'!$G$19)*'02 Kostnader lønn, utstyr osv. '!$S$26*(-1))</f>
        <v/>
      </c>
      <c r="T95" s="207" t="str">
        <f>IF(AND('05 Målinger'!AT105="",'05 Målinger'!AX105=""),"",('05 Målinger'!AT105+'05 Målinger'!AX105-'05 Målinger'!H105)*'02 Kostnader lønn, utstyr osv. '!$S$21/60*(-1)*'05 Målinger'!$E$14)</f>
        <v/>
      </c>
      <c r="U95" s="208" t="str">
        <f>IF('05 Målinger'!AT105="","",('kjøring-støtteark'!F98-'kjøring-støtteark'!H98)*'02 Kostnader lønn, utstyr osv. '!$S$21/60*(-1)*'05 Målinger'!$E$14)</f>
        <v/>
      </c>
      <c r="V95" s="209" t="str">
        <f>IF('05 Målinger'!AW105="","",('05 Målinger'!AW105-'05 Målinger'!J105)*'02 Kostnader lønn, utstyr osv. '!$S$37*'05 Målinger'!$E$14*(-1))</f>
        <v/>
      </c>
      <c r="W95" s="210" t="str">
        <f>IF('05 Målinger'!AV105="","",('05 Målinger'!AV105-'05 Målinger'!I105)*'02 Kostnader lønn, utstyr osv. '!$S$32*(-1)*'05 Målinger'!$E$14)</f>
        <v/>
      </c>
      <c r="X95" s="30"/>
      <c r="Y95" s="30"/>
      <c r="Z95" s="31"/>
      <c r="AA95" s="33"/>
      <c r="AB95" s="32"/>
      <c r="AC95" s="30"/>
      <c r="AD95" s="30"/>
      <c r="AE95" s="31"/>
      <c r="AF95" s="33"/>
      <c r="AG95" s="32"/>
      <c r="AH95" s="30"/>
      <c r="AI95" s="30"/>
      <c r="AJ95" s="31"/>
      <c r="AK95" s="33"/>
      <c r="AL95" s="32"/>
      <c r="AM95" s="30"/>
      <c r="AN95" s="30"/>
      <c r="AO95" s="31"/>
      <c r="AP95" s="33"/>
      <c r="AQ95" s="32"/>
      <c r="AR95" s="30"/>
      <c r="AS95" s="30"/>
      <c r="AT95" s="31"/>
      <c r="AU95" s="33"/>
      <c r="AV95" s="32"/>
      <c r="AW95" s="30"/>
      <c r="AX95" s="30"/>
      <c r="AY95" s="31"/>
      <c r="AZ95" s="33"/>
      <c r="BA95" s="32"/>
      <c r="BB95" s="30"/>
      <c r="BC95" s="30"/>
      <c r="BD95" s="31"/>
      <c r="BE95" s="33"/>
      <c r="BF95" s="32"/>
      <c r="BG95" s="30"/>
      <c r="BH95" s="30"/>
      <c r="BI95" s="31"/>
      <c r="BJ95" s="33"/>
      <c r="BK95" s="32"/>
      <c r="BL95" s="30"/>
      <c r="BM95" s="30"/>
      <c r="BN95" s="31"/>
      <c r="BO95" s="33"/>
      <c r="BP95" s="32"/>
      <c r="BQ95" s="30"/>
      <c r="BR95" s="30"/>
      <c r="BS95" s="31"/>
      <c r="BT95" s="33"/>
      <c r="BU95" s="32"/>
      <c r="BV95" s="30"/>
      <c r="BW95" s="30"/>
      <c r="BX95" s="31"/>
      <c r="BY95" s="33"/>
      <c r="BZ95" s="32"/>
      <c r="CA95" s="30"/>
      <c r="CB95" s="30"/>
      <c r="CC95" s="31"/>
      <c r="CD95" s="33"/>
      <c r="CE95" s="32"/>
      <c r="CF95" s="30"/>
      <c r="CG95" s="30"/>
      <c r="CH95" s="31"/>
      <c r="CI95" s="33"/>
      <c r="CJ95" s="32"/>
      <c r="CK95" s="30"/>
      <c r="CL95" s="30"/>
      <c r="CM95" s="31"/>
      <c r="CN95" s="33"/>
      <c r="CO95" s="32"/>
      <c r="CP95" s="30"/>
      <c r="CQ95" s="30"/>
      <c r="CR95" s="31"/>
      <c r="CS95" s="33"/>
      <c r="CT95" s="32"/>
      <c r="CU95" s="30"/>
      <c r="CV95" s="30"/>
      <c r="CW95" s="31"/>
      <c r="CX95" s="33"/>
      <c r="CY95" s="32"/>
      <c r="CZ95" s="30"/>
      <c r="DA95" s="30"/>
      <c r="DB95" s="31"/>
      <c r="DC95" s="33"/>
      <c r="DD95" s="32"/>
      <c r="DE95" s="30"/>
      <c r="DF95" s="30"/>
      <c r="DG95" s="31"/>
      <c r="DH95" s="33"/>
      <c r="DI95" s="32"/>
      <c r="DJ95" s="30"/>
      <c r="DK95" s="30"/>
      <c r="DL95" s="31"/>
      <c r="DM95" s="33"/>
      <c r="DN95" s="32"/>
      <c r="DO95" s="30"/>
      <c r="DP95" s="30"/>
      <c r="DQ95" s="31"/>
      <c r="DR95" s="33"/>
      <c r="DS95" s="32"/>
      <c r="DT95" s="26">
        <f t="shared" si="3"/>
        <v>0</v>
      </c>
      <c r="DU95" s="254">
        <f t="shared" si="2"/>
        <v>0</v>
      </c>
    </row>
    <row r="96" spans="1:125">
      <c r="A96" s="204" t="str">
        <f>IF('04 Brukerregistrering'!C96="","",'04 Brukerregistrering'!C96)</f>
        <v/>
      </c>
      <c r="B96" s="205" t="str">
        <f>IF('04 Brukerregistrering'!G96="","",'04 Brukerregistrering'!G96)</f>
        <v/>
      </c>
      <c r="C96" s="206" t="str">
        <f>IF('04 Brukerregistrering'!I96="","",'04 Brukerregistrering'!I96)</f>
        <v/>
      </c>
      <c r="D96" s="207" t="str">
        <f>IF('05 Målinger'!M106="","",('05 Målinger'!M106-'05 Målinger'!$G$19)*'02 Kostnader lønn, utstyr osv. '!$S$26*(-1))</f>
        <v/>
      </c>
      <c r="E96" s="207" t="str">
        <f>IF(AND('05 Målinger'!N106="",'05 Målinger'!Q106=""),"",('05 Målinger'!N106+'05 Målinger'!Q106-'05 Målinger'!H106)*'02 Kostnader lønn, utstyr osv. '!$S$21/60*(-1)*'05 Målinger'!$E$14)</f>
        <v/>
      </c>
      <c r="F96" s="208" t="str">
        <f>IF('05 Målinger'!M106="","",('kjøring-støtteark'!E99-'kjøring-støtteark'!D99)*'02 Kostnader lønn, utstyr osv. '!$S$21/60*(-1)*'05 Målinger'!$E$14)</f>
        <v/>
      </c>
      <c r="G96" s="209" t="str">
        <f>IF('05 Målinger'!P106="","",('05 Målinger'!P106-'05 Målinger'!J106)*'02 Kostnader lønn, utstyr osv. '!$S$37*'05 Målinger'!$E$14*(-1))</f>
        <v/>
      </c>
      <c r="H96" s="210" t="str">
        <f>IF('05 Målinger'!O106="","",('05 Målinger'!O106-'05 Målinger'!I106)*'02 Kostnader lønn, utstyr osv. '!$S$32*(-1)*'05 Målinger'!$E$14)</f>
        <v/>
      </c>
      <c r="I96" s="207" t="str">
        <f>IF('05 Målinger'!X106="","",('05 Målinger'!X106-'05 Målinger'!$G$19)*'02 Kostnader lønn, utstyr osv. '!$S$26*(-1))</f>
        <v/>
      </c>
      <c r="J96" s="207" t="str">
        <f>IF(AND('05 Målinger'!X106="",'05 Målinger'!AB106=""),"",('05 Målinger'!X106+'05 Målinger'!AB106-'05 Målinger'!H106)*'02 Kostnader lønn, utstyr osv. '!$S$21/60*(-1)*'05 Målinger'!$E$14)</f>
        <v/>
      </c>
      <c r="K96" s="208" t="str">
        <f>IF('05 Målinger'!X106="","",('kjøring-støtteark'!F99-'kjøring-støtteark'!D99)*'02 Kostnader lønn, utstyr osv. '!$S$21/60*(-1)*'05 Målinger'!$E$14)</f>
        <v/>
      </c>
      <c r="L96" s="209" t="str">
        <f>IF('05 Målinger'!AA106="","",('05 Målinger'!AA106-'05 Målinger'!J106)*'02 Kostnader lønn, utstyr osv. '!$S$37*'05 Målinger'!$E$14*(-1))</f>
        <v/>
      </c>
      <c r="M96" s="210" t="str">
        <f>IF('05 Målinger'!Z106="","",('05 Målinger'!Z106-'05 Målinger'!I106)*'02 Kostnader lønn, utstyr osv. '!$S$32*(-1)*'05 Målinger'!$E$14)</f>
        <v/>
      </c>
      <c r="N96" s="207" t="str">
        <f>IF('05 Målinger'!AI106="","",('05 Målinger'!AI106-'05 Målinger'!$G$19)*'02 Kostnader lønn, utstyr osv. '!$S$26*(-1))</f>
        <v/>
      </c>
      <c r="O96" s="207" t="str">
        <f>IF(AND('05 Målinger'!AI106="",'05 Målinger'!AM106=""),"",('05 Målinger'!AI106+'05 Målinger'!AM106-'05 Målinger'!H106)*'02 Kostnader lønn, utstyr osv. '!$S$21/60*(-1)*'05 Målinger'!$E$14)</f>
        <v/>
      </c>
      <c r="P96" s="208" t="str">
        <f>IF('05 Målinger'!AI106="","",('kjøring-støtteark'!F99-'kjøring-støtteark'!G99)*'02 Kostnader lønn, utstyr osv. '!$S$21/60*(-1)*'05 Målinger'!$E$14)</f>
        <v/>
      </c>
      <c r="Q96" s="209" t="str">
        <f>IF('05 Målinger'!AL106="","",('05 Målinger'!AL106-'05 Målinger'!J106)*'02 Kostnader lønn, utstyr osv. '!$S$37*'05 Målinger'!$E$14*(-1))</f>
        <v/>
      </c>
      <c r="R96" s="210" t="str">
        <f>IF('05 Målinger'!AK106="","",('05 Målinger'!AK106-'05 Målinger'!I106)*'02 Kostnader lønn, utstyr osv. '!$S$32*(-1)*'05 Målinger'!$E$14)</f>
        <v/>
      </c>
      <c r="S96" s="207" t="str">
        <f>IF('05 Målinger'!AT106="","",('05 Målinger'!AT106-'05 Målinger'!$G$19)*'02 Kostnader lønn, utstyr osv. '!$S$26*(-1))</f>
        <v/>
      </c>
      <c r="T96" s="207" t="str">
        <f>IF(AND('05 Målinger'!AT106="",'05 Målinger'!AX106=""),"",('05 Målinger'!AT106+'05 Målinger'!AX106-'05 Målinger'!H106)*'02 Kostnader lønn, utstyr osv. '!$S$21/60*(-1)*'05 Målinger'!$E$14)</f>
        <v/>
      </c>
      <c r="U96" s="208" t="str">
        <f>IF('05 Målinger'!AT106="","",('kjøring-støtteark'!F99-'kjøring-støtteark'!H99)*'02 Kostnader lønn, utstyr osv. '!$S$21/60*(-1)*'05 Målinger'!$E$14)</f>
        <v/>
      </c>
      <c r="V96" s="209" t="str">
        <f>IF('05 Målinger'!AW106="","",('05 Målinger'!AW106-'05 Målinger'!J106)*'02 Kostnader lønn, utstyr osv. '!$S$37*'05 Målinger'!$E$14*(-1))</f>
        <v/>
      </c>
      <c r="W96" s="210" t="str">
        <f>IF('05 Målinger'!AV106="","",('05 Målinger'!AV106-'05 Målinger'!I106)*'02 Kostnader lønn, utstyr osv. '!$S$32*(-1)*'05 Målinger'!$E$14)</f>
        <v/>
      </c>
      <c r="X96" s="30"/>
      <c r="Y96" s="30"/>
      <c r="Z96" s="31"/>
      <c r="AA96" s="33"/>
      <c r="AB96" s="32"/>
      <c r="AC96" s="30"/>
      <c r="AD96" s="30"/>
      <c r="AE96" s="31"/>
      <c r="AF96" s="33"/>
      <c r="AG96" s="32"/>
      <c r="AH96" s="30"/>
      <c r="AI96" s="30"/>
      <c r="AJ96" s="31"/>
      <c r="AK96" s="33"/>
      <c r="AL96" s="32"/>
      <c r="AM96" s="30"/>
      <c r="AN96" s="30"/>
      <c r="AO96" s="31"/>
      <c r="AP96" s="33"/>
      <c r="AQ96" s="32"/>
      <c r="AR96" s="30"/>
      <c r="AS96" s="30"/>
      <c r="AT96" s="31"/>
      <c r="AU96" s="33"/>
      <c r="AV96" s="32"/>
      <c r="AW96" s="30"/>
      <c r="AX96" s="30"/>
      <c r="AY96" s="31"/>
      <c r="AZ96" s="33"/>
      <c r="BA96" s="32"/>
      <c r="BB96" s="30"/>
      <c r="BC96" s="30"/>
      <c r="BD96" s="31"/>
      <c r="BE96" s="33"/>
      <c r="BF96" s="32"/>
      <c r="BG96" s="30"/>
      <c r="BH96" s="30"/>
      <c r="BI96" s="31"/>
      <c r="BJ96" s="33"/>
      <c r="BK96" s="32"/>
      <c r="BL96" s="30"/>
      <c r="BM96" s="30"/>
      <c r="BN96" s="31"/>
      <c r="BO96" s="33"/>
      <c r="BP96" s="32"/>
      <c r="BQ96" s="30"/>
      <c r="BR96" s="30"/>
      <c r="BS96" s="31"/>
      <c r="BT96" s="33"/>
      <c r="BU96" s="32"/>
      <c r="BV96" s="30"/>
      <c r="BW96" s="30"/>
      <c r="BX96" s="31"/>
      <c r="BY96" s="33"/>
      <c r="BZ96" s="32"/>
      <c r="CA96" s="30"/>
      <c r="CB96" s="30"/>
      <c r="CC96" s="31"/>
      <c r="CD96" s="33"/>
      <c r="CE96" s="32"/>
      <c r="CF96" s="30"/>
      <c r="CG96" s="30"/>
      <c r="CH96" s="31"/>
      <c r="CI96" s="33"/>
      <c r="CJ96" s="32"/>
      <c r="CK96" s="30"/>
      <c r="CL96" s="30"/>
      <c r="CM96" s="31"/>
      <c r="CN96" s="33"/>
      <c r="CO96" s="32"/>
      <c r="CP96" s="30"/>
      <c r="CQ96" s="30"/>
      <c r="CR96" s="31"/>
      <c r="CS96" s="33"/>
      <c r="CT96" s="32"/>
      <c r="CU96" s="30"/>
      <c r="CV96" s="30"/>
      <c r="CW96" s="31"/>
      <c r="CX96" s="33"/>
      <c r="CY96" s="32"/>
      <c r="CZ96" s="30"/>
      <c r="DA96" s="30"/>
      <c r="DB96" s="31"/>
      <c r="DC96" s="33"/>
      <c r="DD96" s="32"/>
      <c r="DE96" s="30"/>
      <c r="DF96" s="30"/>
      <c r="DG96" s="31"/>
      <c r="DH96" s="33"/>
      <c r="DI96" s="32"/>
      <c r="DJ96" s="30"/>
      <c r="DK96" s="30"/>
      <c r="DL96" s="31"/>
      <c r="DM96" s="33"/>
      <c r="DN96" s="32"/>
      <c r="DO96" s="30"/>
      <c r="DP96" s="30"/>
      <c r="DQ96" s="31"/>
      <c r="DR96" s="33"/>
      <c r="DS96" s="32"/>
      <c r="DT96" s="26">
        <f t="shared" si="3"/>
        <v>0</v>
      </c>
      <c r="DU96" s="254">
        <f t="shared" si="2"/>
        <v>0</v>
      </c>
    </row>
    <row r="97" spans="1:125">
      <c r="A97" s="204" t="str">
        <f>IF('04 Brukerregistrering'!C97="","",'04 Brukerregistrering'!C97)</f>
        <v/>
      </c>
      <c r="B97" s="205" t="str">
        <f>IF('04 Brukerregistrering'!G97="","",'04 Brukerregistrering'!G97)</f>
        <v/>
      </c>
      <c r="C97" s="206" t="str">
        <f>IF('04 Brukerregistrering'!I97="","",'04 Brukerregistrering'!I97)</f>
        <v/>
      </c>
      <c r="D97" s="207" t="str">
        <f>IF('05 Målinger'!M107="","",('05 Målinger'!M107-'05 Målinger'!$G$19)*'02 Kostnader lønn, utstyr osv. '!$S$26*(-1))</f>
        <v/>
      </c>
      <c r="E97" s="207" t="str">
        <f>IF(AND('05 Målinger'!N107="",'05 Målinger'!Q107=""),"",('05 Målinger'!N107+'05 Målinger'!Q107-'05 Målinger'!H107)*'02 Kostnader lønn, utstyr osv. '!$S$21/60*(-1)*'05 Målinger'!$E$14)</f>
        <v/>
      </c>
      <c r="F97" s="208" t="str">
        <f>IF('05 Målinger'!M107="","",('kjøring-støtteark'!E100-'kjøring-støtteark'!D100)*'02 Kostnader lønn, utstyr osv. '!$S$21/60*(-1)*'05 Målinger'!$E$14)</f>
        <v/>
      </c>
      <c r="G97" s="209" t="str">
        <f>IF('05 Målinger'!P107="","",('05 Målinger'!P107-'05 Målinger'!J107)*'02 Kostnader lønn, utstyr osv. '!$S$37*'05 Målinger'!$E$14*(-1))</f>
        <v/>
      </c>
      <c r="H97" s="210" t="str">
        <f>IF('05 Målinger'!O107="","",('05 Målinger'!O107-'05 Målinger'!I107)*'02 Kostnader lønn, utstyr osv. '!$S$32*(-1)*'05 Målinger'!$E$14)</f>
        <v/>
      </c>
      <c r="I97" s="207" t="str">
        <f>IF('05 Målinger'!X107="","",('05 Målinger'!X107-'05 Målinger'!$G$19)*'02 Kostnader lønn, utstyr osv. '!$S$26*(-1))</f>
        <v/>
      </c>
      <c r="J97" s="207" t="str">
        <f>IF(AND('05 Målinger'!X107="",'05 Målinger'!AB107=""),"",('05 Målinger'!X107+'05 Målinger'!AB107-'05 Målinger'!H107)*'02 Kostnader lønn, utstyr osv. '!$S$21/60*(-1)*'05 Målinger'!$E$14)</f>
        <v/>
      </c>
      <c r="K97" s="208" t="str">
        <f>IF('05 Målinger'!X107="","",('kjøring-støtteark'!F100-'kjøring-støtteark'!D100)*'02 Kostnader lønn, utstyr osv. '!$S$21/60*(-1)*'05 Målinger'!$E$14)</f>
        <v/>
      </c>
      <c r="L97" s="209" t="str">
        <f>IF('05 Målinger'!AA107="","",('05 Målinger'!AA107-'05 Målinger'!J107)*'02 Kostnader lønn, utstyr osv. '!$S$37*'05 Målinger'!$E$14*(-1))</f>
        <v/>
      </c>
      <c r="M97" s="210" t="str">
        <f>IF('05 Målinger'!Z107="","",('05 Målinger'!Z107-'05 Målinger'!I107)*'02 Kostnader lønn, utstyr osv. '!$S$32*(-1)*'05 Målinger'!$E$14)</f>
        <v/>
      </c>
      <c r="N97" s="207" t="str">
        <f>IF('05 Målinger'!AI107="","",('05 Målinger'!AI107-'05 Målinger'!$G$19)*'02 Kostnader lønn, utstyr osv. '!$S$26*(-1))</f>
        <v/>
      </c>
      <c r="O97" s="207" t="str">
        <f>IF(AND('05 Målinger'!AI107="",'05 Målinger'!AM107=""),"",('05 Målinger'!AI107+'05 Målinger'!AM107-'05 Målinger'!H107)*'02 Kostnader lønn, utstyr osv. '!$S$21/60*(-1)*'05 Målinger'!$E$14)</f>
        <v/>
      </c>
      <c r="P97" s="208" t="str">
        <f>IF('05 Målinger'!AI107="","",('kjøring-støtteark'!F100-'kjøring-støtteark'!G100)*'02 Kostnader lønn, utstyr osv. '!$S$21/60*(-1)*'05 Målinger'!$E$14)</f>
        <v/>
      </c>
      <c r="Q97" s="209" t="str">
        <f>IF('05 Målinger'!AL107="","",('05 Målinger'!AL107-'05 Målinger'!J107)*'02 Kostnader lønn, utstyr osv. '!$S$37*'05 Målinger'!$E$14*(-1))</f>
        <v/>
      </c>
      <c r="R97" s="210" t="str">
        <f>IF('05 Målinger'!AK107="","",('05 Målinger'!AK107-'05 Målinger'!I107)*'02 Kostnader lønn, utstyr osv. '!$S$32*(-1)*'05 Målinger'!$E$14)</f>
        <v/>
      </c>
      <c r="S97" s="207" t="str">
        <f>IF('05 Målinger'!AT107="","",('05 Målinger'!AT107-'05 Målinger'!$G$19)*'02 Kostnader lønn, utstyr osv. '!$S$26*(-1))</f>
        <v/>
      </c>
      <c r="T97" s="207" t="str">
        <f>IF(AND('05 Målinger'!AT107="",'05 Målinger'!AX107=""),"",('05 Målinger'!AT107+'05 Målinger'!AX107-'05 Målinger'!H107)*'02 Kostnader lønn, utstyr osv. '!$S$21/60*(-1)*'05 Målinger'!$E$14)</f>
        <v/>
      </c>
      <c r="U97" s="208" t="str">
        <f>IF('05 Målinger'!AT107="","",('kjøring-støtteark'!F100-'kjøring-støtteark'!H100)*'02 Kostnader lønn, utstyr osv. '!$S$21/60*(-1)*'05 Målinger'!$E$14)</f>
        <v/>
      </c>
      <c r="V97" s="209" t="str">
        <f>IF('05 Målinger'!AW107="","",('05 Målinger'!AW107-'05 Målinger'!J107)*'02 Kostnader lønn, utstyr osv. '!$S$37*'05 Målinger'!$E$14*(-1))</f>
        <v/>
      </c>
      <c r="W97" s="210" t="str">
        <f>IF('05 Målinger'!AV107="","",('05 Målinger'!AV107-'05 Målinger'!I107)*'02 Kostnader lønn, utstyr osv. '!$S$32*(-1)*'05 Målinger'!$E$14)</f>
        <v/>
      </c>
      <c r="X97" s="30"/>
      <c r="Y97" s="30"/>
      <c r="Z97" s="31"/>
      <c r="AA97" s="33"/>
      <c r="AB97" s="32"/>
      <c r="AC97" s="30"/>
      <c r="AD97" s="30"/>
      <c r="AE97" s="31"/>
      <c r="AF97" s="33"/>
      <c r="AG97" s="32"/>
      <c r="AH97" s="30"/>
      <c r="AI97" s="30"/>
      <c r="AJ97" s="31"/>
      <c r="AK97" s="33"/>
      <c r="AL97" s="32"/>
      <c r="AM97" s="30"/>
      <c r="AN97" s="30"/>
      <c r="AO97" s="31"/>
      <c r="AP97" s="33"/>
      <c r="AQ97" s="32"/>
      <c r="AR97" s="30"/>
      <c r="AS97" s="30"/>
      <c r="AT97" s="31"/>
      <c r="AU97" s="33"/>
      <c r="AV97" s="32"/>
      <c r="AW97" s="30"/>
      <c r="AX97" s="30"/>
      <c r="AY97" s="31"/>
      <c r="AZ97" s="33"/>
      <c r="BA97" s="32"/>
      <c r="BB97" s="30"/>
      <c r="BC97" s="30"/>
      <c r="BD97" s="31"/>
      <c r="BE97" s="33"/>
      <c r="BF97" s="32"/>
      <c r="BG97" s="30"/>
      <c r="BH97" s="30"/>
      <c r="BI97" s="31"/>
      <c r="BJ97" s="33"/>
      <c r="BK97" s="32"/>
      <c r="BL97" s="30"/>
      <c r="BM97" s="30"/>
      <c r="BN97" s="31"/>
      <c r="BO97" s="33"/>
      <c r="BP97" s="32"/>
      <c r="BQ97" s="30"/>
      <c r="BR97" s="30"/>
      <c r="BS97" s="31"/>
      <c r="BT97" s="33"/>
      <c r="BU97" s="32"/>
      <c r="BV97" s="30"/>
      <c r="BW97" s="30"/>
      <c r="BX97" s="31"/>
      <c r="BY97" s="33"/>
      <c r="BZ97" s="32"/>
      <c r="CA97" s="30"/>
      <c r="CB97" s="30"/>
      <c r="CC97" s="31"/>
      <c r="CD97" s="33"/>
      <c r="CE97" s="32"/>
      <c r="CF97" s="30"/>
      <c r="CG97" s="30"/>
      <c r="CH97" s="31"/>
      <c r="CI97" s="33"/>
      <c r="CJ97" s="32"/>
      <c r="CK97" s="30"/>
      <c r="CL97" s="30"/>
      <c r="CM97" s="31"/>
      <c r="CN97" s="33"/>
      <c r="CO97" s="32"/>
      <c r="CP97" s="30"/>
      <c r="CQ97" s="30"/>
      <c r="CR97" s="31"/>
      <c r="CS97" s="33"/>
      <c r="CT97" s="32"/>
      <c r="CU97" s="30"/>
      <c r="CV97" s="30"/>
      <c r="CW97" s="31"/>
      <c r="CX97" s="33"/>
      <c r="CY97" s="32"/>
      <c r="CZ97" s="30"/>
      <c r="DA97" s="30"/>
      <c r="DB97" s="31"/>
      <c r="DC97" s="33"/>
      <c r="DD97" s="32"/>
      <c r="DE97" s="30"/>
      <c r="DF97" s="30"/>
      <c r="DG97" s="31"/>
      <c r="DH97" s="33"/>
      <c r="DI97" s="32"/>
      <c r="DJ97" s="30"/>
      <c r="DK97" s="30"/>
      <c r="DL97" s="31"/>
      <c r="DM97" s="33"/>
      <c r="DN97" s="32"/>
      <c r="DO97" s="30"/>
      <c r="DP97" s="30"/>
      <c r="DQ97" s="31"/>
      <c r="DR97" s="33"/>
      <c r="DS97" s="32"/>
      <c r="DT97" s="26">
        <f t="shared" si="3"/>
        <v>0</v>
      </c>
      <c r="DU97" s="254">
        <f t="shared" si="2"/>
        <v>0</v>
      </c>
    </row>
    <row r="98" spans="1:125">
      <c r="A98" s="204" t="str">
        <f>IF('04 Brukerregistrering'!C98="","",'04 Brukerregistrering'!C98)</f>
        <v/>
      </c>
      <c r="B98" s="205" t="str">
        <f>IF('04 Brukerregistrering'!G98="","",'04 Brukerregistrering'!G98)</f>
        <v/>
      </c>
      <c r="C98" s="206" t="str">
        <f>IF('04 Brukerregistrering'!I98="","",'04 Brukerregistrering'!I98)</f>
        <v/>
      </c>
      <c r="D98" s="207" t="str">
        <f>IF('05 Målinger'!M108="","",('05 Målinger'!M108-'05 Målinger'!$G$19)*'02 Kostnader lønn, utstyr osv. '!$S$26*(-1))</f>
        <v/>
      </c>
      <c r="E98" s="207" t="str">
        <f>IF(AND('05 Målinger'!N108="",'05 Målinger'!Q108=""),"",('05 Målinger'!N108+'05 Målinger'!Q108-'05 Målinger'!H108)*'02 Kostnader lønn, utstyr osv. '!$S$21/60*(-1)*'05 Målinger'!$E$14)</f>
        <v/>
      </c>
      <c r="F98" s="208" t="str">
        <f>IF('05 Målinger'!M108="","",('kjøring-støtteark'!E101-'kjøring-støtteark'!D101)*'02 Kostnader lønn, utstyr osv. '!$S$21/60*(-1)*'05 Målinger'!$E$14)</f>
        <v/>
      </c>
      <c r="G98" s="209" t="str">
        <f>IF('05 Målinger'!P108="","",('05 Målinger'!P108-'05 Målinger'!J108)*'02 Kostnader lønn, utstyr osv. '!$S$37*'05 Målinger'!$E$14*(-1))</f>
        <v/>
      </c>
      <c r="H98" s="210" t="str">
        <f>IF('05 Målinger'!O108="","",('05 Målinger'!O108-'05 Målinger'!I108)*'02 Kostnader lønn, utstyr osv. '!$S$32*(-1)*'05 Målinger'!$E$14)</f>
        <v/>
      </c>
      <c r="I98" s="207" t="str">
        <f>IF('05 Målinger'!X108="","",('05 Målinger'!X108-'05 Målinger'!$G$19)*'02 Kostnader lønn, utstyr osv. '!$S$26*(-1))</f>
        <v/>
      </c>
      <c r="J98" s="207" t="str">
        <f>IF(AND('05 Målinger'!X108="",'05 Målinger'!AB108=""),"",('05 Målinger'!X108+'05 Målinger'!AB108-'05 Målinger'!H108)*'02 Kostnader lønn, utstyr osv. '!$S$21/60*(-1)*'05 Målinger'!$E$14)</f>
        <v/>
      </c>
      <c r="K98" s="208" t="str">
        <f>IF('05 Målinger'!X108="","",('kjøring-støtteark'!F101-'kjøring-støtteark'!D101)*'02 Kostnader lønn, utstyr osv. '!$S$21/60*(-1)*'05 Målinger'!$E$14)</f>
        <v/>
      </c>
      <c r="L98" s="209" t="str">
        <f>IF('05 Målinger'!AA108="","",('05 Målinger'!AA108-'05 Målinger'!J108)*'02 Kostnader lønn, utstyr osv. '!$S$37*'05 Målinger'!$E$14*(-1))</f>
        <v/>
      </c>
      <c r="M98" s="210" t="str">
        <f>IF('05 Målinger'!Z108="","",('05 Målinger'!Z108-'05 Målinger'!I108)*'02 Kostnader lønn, utstyr osv. '!$S$32*(-1)*'05 Målinger'!$E$14)</f>
        <v/>
      </c>
      <c r="N98" s="207" t="str">
        <f>IF('05 Målinger'!AI108="","",('05 Målinger'!AI108-'05 Målinger'!$G$19)*'02 Kostnader lønn, utstyr osv. '!$S$26*(-1))</f>
        <v/>
      </c>
      <c r="O98" s="207" t="str">
        <f>IF(AND('05 Målinger'!AI108="",'05 Målinger'!AM108=""),"",('05 Målinger'!AI108+'05 Målinger'!AM108-'05 Målinger'!H108)*'02 Kostnader lønn, utstyr osv. '!$S$21/60*(-1)*'05 Målinger'!$E$14)</f>
        <v/>
      </c>
      <c r="P98" s="208" t="str">
        <f>IF('05 Målinger'!AI108="","",('kjøring-støtteark'!F101-'kjøring-støtteark'!G101)*'02 Kostnader lønn, utstyr osv. '!$S$21/60*(-1)*'05 Målinger'!$E$14)</f>
        <v/>
      </c>
      <c r="Q98" s="209" t="str">
        <f>IF('05 Målinger'!AL108="","",('05 Målinger'!AL108-'05 Målinger'!J108)*'02 Kostnader lønn, utstyr osv. '!$S$37*'05 Målinger'!$E$14*(-1))</f>
        <v/>
      </c>
      <c r="R98" s="210" t="str">
        <f>IF('05 Målinger'!AK108="","",('05 Målinger'!AK108-'05 Målinger'!I108)*'02 Kostnader lønn, utstyr osv. '!$S$32*(-1)*'05 Målinger'!$E$14)</f>
        <v/>
      </c>
      <c r="S98" s="207" t="str">
        <f>IF('05 Målinger'!AT108="","",('05 Målinger'!AT108-'05 Målinger'!$G$19)*'02 Kostnader lønn, utstyr osv. '!$S$26*(-1))</f>
        <v/>
      </c>
      <c r="T98" s="207" t="str">
        <f>IF(AND('05 Målinger'!AT108="",'05 Målinger'!AX108=""),"",('05 Målinger'!AT108+'05 Målinger'!AX108-'05 Målinger'!H108)*'02 Kostnader lønn, utstyr osv. '!$S$21/60*(-1)*'05 Målinger'!$E$14)</f>
        <v/>
      </c>
      <c r="U98" s="208" t="str">
        <f>IF('05 Målinger'!AT108="","",('kjøring-støtteark'!F101-'kjøring-støtteark'!H101)*'02 Kostnader lønn, utstyr osv. '!$S$21/60*(-1)*'05 Målinger'!$E$14)</f>
        <v/>
      </c>
      <c r="V98" s="209" t="str">
        <f>IF('05 Målinger'!AW108="","",('05 Målinger'!AW108-'05 Målinger'!J108)*'02 Kostnader lønn, utstyr osv. '!$S$37*'05 Målinger'!$E$14*(-1))</f>
        <v/>
      </c>
      <c r="W98" s="210" t="str">
        <f>IF('05 Målinger'!AV108="","",('05 Målinger'!AV108-'05 Målinger'!I108)*'02 Kostnader lønn, utstyr osv. '!$S$32*(-1)*'05 Målinger'!$E$14)</f>
        <v/>
      </c>
      <c r="X98" s="30"/>
      <c r="Y98" s="30"/>
      <c r="Z98" s="31"/>
      <c r="AA98" s="33"/>
      <c r="AB98" s="32"/>
      <c r="AC98" s="30"/>
      <c r="AD98" s="30"/>
      <c r="AE98" s="31"/>
      <c r="AF98" s="33"/>
      <c r="AG98" s="32"/>
      <c r="AH98" s="30"/>
      <c r="AI98" s="30"/>
      <c r="AJ98" s="31"/>
      <c r="AK98" s="33"/>
      <c r="AL98" s="32"/>
      <c r="AM98" s="30"/>
      <c r="AN98" s="30"/>
      <c r="AO98" s="31"/>
      <c r="AP98" s="33"/>
      <c r="AQ98" s="32"/>
      <c r="AR98" s="30"/>
      <c r="AS98" s="30"/>
      <c r="AT98" s="31"/>
      <c r="AU98" s="33"/>
      <c r="AV98" s="32"/>
      <c r="AW98" s="30"/>
      <c r="AX98" s="30"/>
      <c r="AY98" s="31"/>
      <c r="AZ98" s="33"/>
      <c r="BA98" s="32"/>
      <c r="BB98" s="30"/>
      <c r="BC98" s="30"/>
      <c r="BD98" s="31"/>
      <c r="BE98" s="33"/>
      <c r="BF98" s="32"/>
      <c r="BG98" s="30"/>
      <c r="BH98" s="30"/>
      <c r="BI98" s="31"/>
      <c r="BJ98" s="33"/>
      <c r="BK98" s="32"/>
      <c r="BL98" s="30"/>
      <c r="BM98" s="30"/>
      <c r="BN98" s="31"/>
      <c r="BO98" s="33"/>
      <c r="BP98" s="32"/>
      <c r="BQ98" s="30"/>
      <c r="BR98" s="30"/>
      <c r="BS98" s="31"/>
      <c r="BT98" s="33"/>
      <c r="BU98" s="32"/>
      <c r="BV98" s="30"/>
      <c r="BW98" s="30"/>
      <c r="BX98" s="31"/>
      <c r="BY98" s="33"/>
      <c r="BZ98" s="32"/>
      <c r="CA98" s="30"/>
      <c r="CB98" s="30"/>
      <c r="CC98" s="31"/>
      <c r="CD98" s="33"/>
      <c r="CE98" s="32"/>
      <c r="CF98" s="30"/>
      <c r="CG98" s="30"/>
      <c r="CH98" s="31"/>
      <c r="CI98" s="33"/>
      <c r="CJ98" s="32"/>
      <c r="CK98" s="30"/>
      <c r="CL98" s="30"/>
      <c r="CM98" s="31"/>
      <c r="CN98" s="33"/>
      <c r="CO98" s="32"/>
      <c r="CP98" s="30"/>
      <c r="CQ98" s="30"/>
      <c r="CR98" s="31"/>
      <c r="CS98" s="33"/>
      <c r="CT98" s="32"/>
      <c r="CU98" s="30"/>
      <c r="CV98" s="30"/>
      <c r="CW98" s="31"/>
      <c r="CX98" s="33"/>
      <c r="CY98" s="32"/>
      <c r="CZ98" s="30"/>
      <c r="DA98" s="30"/>
      <c r="DB98" s="31"/>
      <c r="DC98" s="33"/>
      <c r="DD98" s="32"/>
      <c r="DE98" s="30"/>
      <c r="DF98" s="30"/>
      <c r="DG98" s="31"/>
      <c r="DH98" s="33"/>
      <c r="DI98" s="32"/>
      <c r="DJ98" s="30"/>
      <c r="DK98" s="30"/>
      <c r="DL98" s="31"/>
      <c r="DM98" s="33"/>
      <c r="DN98" s="32"/>
      <c r="DO98" s="30"/>
      <c r="DP98" s="30"/>
      <c r="DQ98" s="31"/>
      <c r="DR98" s="33"/>
      <c r="DS98" s="32"/>
      <c r="DT98" s="26">
        <f t="shared" si="3"/>
        <v>0</v>
      </c>
      <c r="DU98" s="254">
        <f t="shared" si="2"/>
        <v>0</v>
      </c>
    </row>
    <row r="99" spans="1:125">
      <c r="A99" s="204" t="str">
        <f>IF('04 Brukerregistrering'!C99="","",'04 Brukerregistrering'!C99)</f>
        <v/>
      </c>
      <c r="B99" s="205" t="str">
        <f>IF('04 Brukerregistrering'!G99="","",'04 Brukerregistrering'!G99)</f>
        <v/>
      </c>
      <c r="C99" s="206" t="str">
        <f>IF('04 Brukerregistrering'!I99="","",'04 Brukerregistrering'!I99)</f>
        <v/>
      </c>
      <c r="D99" s="207" t="str">
        <f>IF('05 Målinger'!M109="","",('05 Målinger'!M109-'05 Målinger'!$G$19)*'02 Kostnader lønn, utstyr osv. '!$S$26*(-1))</f>
        <v/>
      </c>
      <c r="E99" s="207" t="str">
        <f>IF(AND('05 Målinger'!N109="",'05 Målinger'!Q109=""),"",('05 Målinger'!N109+'05 Målinger'!Q109-'05 Målinger'!H109)*'02 Kostnader lønn, utstyr osv. '!$S$21/60*(-1)*'05 Målinger'!$E$14)</f>
        <v/>
      </c>
      <c r="F99" s="208" t="str">
        <f>IF('05 Målinger'!M109="","",('kjøring-støtteark'!E102-'kjøring-støtteark'!D102)*'02 Kostnader lønn, utstyr osv. '!$S$21/60*(-1)*'05 Målinger'!$E$14)</f>
        <v/>
      </c>
      <c r="G99" s="209" t="str">
        <f>IF('05 Målinger'!P109="","",('05 Målinger'!P109-'05 Målinger'!J109)*'02 Kostnader lønn, utstyr osv. '!$S$37*'05 Målinger'!$E$14*(-1))</f>
        <v/>
      </c>
      <c r="H99" s="210" t="str">
        <f>IF('05 Målinger'!O109="","",('05 Målinger'!O109-'05 Målinger'!I109)*'02 Kostnader lønn, utstyr osv. '!$S$32*(-1)*'05 Målinger'!$E$14)</f>
        <v/>
      </c>
      <c r="I99" s="207" t="str">
        <f>IF('05 Målinger'!X109="","",('05 Målinger'!X109-'05 Målinger'!$G$19)*'02 Kostnader lønn, utstyr osv. '!$S$26*(-1))</f>
        <v/>
      </c>
      <c r="J99" s="207" t="str">
        <f>IF(AND('05 Målinger'!X109="",'05 Målinger'!AB109=""),"",('05 Målinger'!X109+'05 Målinger'!AB109-'05 Målinger'!H109)*'02 Kostnader lønn, utstyr osv. '!$S$21/60*(-1)*'05 Målinger'!$E$14)</f>
        <v/>
      </c>
      <c r="K99" s="208" t="str">
        <f>IF('05 Målinger'!X109="","",('kjøring-støtteark'!F102-'kjøring-støtteark'!D102)*'02 Kostnader lønn, utstyr osv. '!$S$21/60*(-1)*'05 Målinger'!$E$14)</f>
        <v/>
      </c>
      <c r="L99" s="209" t="str">
        <f>IF('05 Målinger'!AA109="","",('05 Målinger'!AA109-'05 Målinger'!J109)*'02 Kostnader lønn, utstyr osv. '!$S$37*'05 Målinger'!$E$14*(-1))</f>
        <v/>
      </c>
      <c r="M99" s="210" t="str">
        <f>IF('05 Målinger'!Z109="","",('05 Målinger'!Z109-'05 Målinger'!I109)*'02 Kostnader lønn, utstyr osv. '!$S$32*(-1)*'05 Målinger'!$E$14)</f>
        <v/>
      </c>
      <c r="N99" s="207" t="str">
        <f>IF('05 Målinger'!AI109="","",('05 Målinger'!AI109-'05 Målinger'!$G$19)*'02 Kostnader lønn, utstyr osv. '!$S$26*(-1))</f>
        <v/>
      </c>
      <c r="O99" s="207" t="str">
        <f>IF(AND('05 Målinger'!AI109="",'05 Målinger'!AM109=""),"",('05 Målinger'!AI109+'05 Målinger'!AM109-'05 Målinger'!H109)*'02 Kostnader lønn, utstyr osv. '!$S$21/60*(-1)*'05 Målinger'!$E$14)</f>
        <v/>
      </c>
      <c r="P99" s="208" t="str">
        <f>IF('05 Målinger'!AI109="","",('kjøring-støtteark'!F102-'kjøring-støtteark'!G102)*'02 Kostnader lønn, utstyr osv. '!$S$21/60*(-1)*'05 Målinger'!$E$14)</f>
        <v/>
      </c>
      <c r="Q99" s="209" t="str">
        <f>IF('05 Målinger'!AL109="","",('05 Målinger'!AL109-'05 Målinger'!J109)*'02 Kostnader lønn, utstyr osv. '!$S$37*'05 Målinger'!$E$14*(-1))</f>
        <v/>
      </c>
      <c r="R99" s="210" t="str">
        <f>IF('05 Målinger'!AK109="","",('05 Målinger'!AK109-'05 Målinger'!I109)*'02 Kostnader lønn, utstyr osv. '!$S$32*(-1)*'05 Målinger'!$E$14)</f>
        <v/>
      </c>
      <c r="S99" s="207" t="str">
        <f>IF('05 Målinger'!AT109="","",('05 Målinger'!AT109-'05 Målinger'!$G$19)*'02 Kostnader lønn, utstyr osv. '!$S$26*(-1))</f>
        <v/>
      </c>
      <c r="T99" s="207" t="str">
        <f>IF(AND('05 Målinger'!AT109="",'05 Målinger'!AX109=""),"",('05 Målinger'!AT109+'05 Målinger'!AX109-'05 Målinger'!H109)*'02 Kostnader lønn, utstyr osv. '!$S$21/60*(-1)*'05 Målinger'!$E$14)</f>
        <v/>
      </c>
      <c r="U99" s="208" t="str">
        <f>IF('05 Målinger'!AT109="","",('kjøring-støtteark'!F102-'kjøring-støtteark'!H102)*'02 Kostnader lønn, utstyr osv. '!$S$21/60*(-1)*'05 Målinger'!$E$14)</f>
        <v/>
      </c>
      <c r="V99" s="209" t="str">
        <f>IF('05 Målinger'!AW109="","",('05 Målinger'!AW109-'05 Målinger'!J109)*'02 Kostnader lønn, utstyr osv. '!$S$37*'05 Målinger'!$E$14*(-1))</f>
        <v/>
      </c>
      <c r="W99" s="210" t="str">
        <f>IF('05 Målinger'!AV109="","",('05 Målinger'!AV109-'05 Målinger'!I109)*'02 Kostnader lønn, utstyr osv. '!$S$32*(-1)*'05 Målinger'!$E$14)</f>
        <v/>
      </c>
      <c r="X99" s="30"/>
      <c r="Y99" s="30"/>
      <c r="Z99" s="31"/>
      <c r="AA99" s="33"/>
      <c r="AB99" s="32"/>
      <c r="AC99" s="30"/>
      <c r="AD99" s="30"/>
      <c r="AE99" s="31"/>
      <c r="AF99" s="33"/>
      <c r="AG99" s="32"/>
      <c r="AH99" s="30"/>
      <c r="AI99" s="30"/>
      <c r="AJ99" s="31"/>
      <c r="AK99" s="33"/>
      <c r="AL99" s="32"/>
      <c r="AM99" s="30"/>
      <c r="AN99" s="30"/>
      <c r="AO99" s="31"/>
      <c r="AP99" s="33"/>
      <c r="AQ99" s="32"/>
      <c r="AR99" s="30"/>
      <c r="AS99" s="30"/>
      <c r="AT99" s="31"/>
      <c r="AU99" s="33"/>
      <c r="AV99" s="32"/>
      <c r="AW99" s="30"/>
      <c r="AX99" s="30"/>
      <c r="AY99" s="31"/>
      <c r="AZ99" s="33"/>
      <c r="BA99" s="32"/>
      <c r="BB99" s="30"/>
      <c r="BC99" s="30"/>
      <c r="BD99" s="31"/>
      <c r="BE99" s="33"/>
      <c r="BF99" s="32"/>
      <c r="BG99" s="30"/>
      <c r="BH99" s="30"/>
      <c r="BI99" s="31"/>
      <c r="BJ99" s="33"/>
      <c r="BK99" s="32"/>
      <c r="BL99" s="30"/>
      <c r="BM99" s="30"/>
      <c r="BN99" s="31"/>
      <c r="BO99" s="33"/>
      <c r="BP99" s="32"/>
      <c r="BQ99" s="30"/>
      <c r="BR99" s="30"/>
      <c r="BS99" s="31"/>
      <c r="BT99" s="33"/>
      <c r="BU99" s="32"/>
      <c r="BV99" s="30"/>
      <c r="BW99" s="30"/>
      <c r="BX99" s="31"/>
      <c r="BY99" s="33"/>
      <c r="BZ99" s="32"/>
      <c r="CA99" s="30"/>
      <c r="CB99" s="30"/>
      <c r="CC99" s="31"/>
      <c r="CD99" s="33"/>
      <c r="CE99" s="32"/>
      <c r="CF99" s="30"/>
      <c r="CG99" s="30"/>
      <c r="CH99" s="31"/>
      <c r="CI99" s="33"/>
      <c r="CJ99" s="32"/>
      <c r="CK99" s="30"/>
      <c r="CL99" s="30"/>
      <c r="CM99" s="31"/>
      <c r="CN99" s="33"/>
      <c r="CO99" s="32"/>
      <c r="CP99" s="30"/>
      <c r="CQ99" s="30"/>
      <c r="CR99" s="31"/>
      <c r="CS99" s="33"/>
      <c r="CT99" s="32"/>
      <c r="CU99" s="30"/>
      <c r="CV99" s="30"/>
      <c r="CW99" s="31"/>
      <c r="CX99" s="33"/>
      <c r="CY99" s="32"/>
      <c r="CZ99" s="30"/>
      <c r="DA99" s="30"/>
      <c r="DB99" s="31"/>
      <c r="DC99" s="33"/>
      <c r="DD99" s="32"/>
      <c r="DE99" s="30"/>
      <c r="DF99" s="30"/>
      <c r="DG99" s="31"/>
      <c r="DH99" s="33"/>
      <c r="DI99" s="32"/>
      <c r="DJ99" s="30"/>
      <c r="DK99" s="30"/>
      <c r="DL99" s="31"/>
      <c r="DM99" s="33"/>
      <c r="DN99" s="32"/>
      <c r="DO99" s="30"/>
      <c r="DP99" s="30"/>
      <c r="DQ99" s="31"/>
      <c r="DR99" s="33"/>
      <c r="DS99" s="32"/>
      <c r="DT99" s="26">
        <f t="shared" si="3"/>
        <v>0</v>
      </c>
      <c r="DU99" s="254">
        <f t="shared" si="2"/>
        <v>0</v>
      </c>
    </row>
    <row r="100" spans="1:125">
      <c r="A100" s="204" t="str">
        <f>IF('04 Brukerregistrering'!C100="","",'04 Brukerregistrering'!C100)</f>
        <v/>
      </c>
      <c r="B100" s="205" t="str">
        <f>IF('04 Brukerregistrering'!G100="","",'04 Brukerregistrering'!G100)</f>
        <v/>
      </c>
      <c r="C100" s="206" t="str">
        <f>IF('04 Brukerregistrering'!I100="","",'04 Brukerregistrering'!I100)</f>
        <v/>
      </c>
      <c r="D100" s="207" t="str">
        <f>IF('05 Målinger'!M110="","",('05 Målinger'!M110-'05 Målinger'!$G$19)*'02 Kostnader lønn, utstyr osv. '!$S$26*(-1))</f>
        <v/>
      </c>
      <c r="E100" s="207" t="str">
        <f>IF(AND('05 Målinger'!N110="",'05 Målinger'!Q110=""),"",('05 Målinger'!N110+'05 Målinger'!Q110-'05 Målinger'!H110)*'02 Kostnader lønn, utstyr osv. '!$S$21/60*(-1)*'05 Målinger'!$E$14)</f>
        <v/>
      </c>
      <c r="F100" s="208" t="str">
        <f>IF('05 Målinger'!M110="","",('kjøring-støtteark'!E103-'kjøring-støtteark'!D103)*'02 Kostnader lønn, utstyr osv. '!$S$21/60*(-1)*'05 Målinger'!$E$14)</f>
        <v/>
      </c>
      <c r="G100" s="209" t="str">
        <f>IF('05 Målinger'!P110="","",('05 Målinger'!P110-'05 Målinger'!J110)*'02 Kostnader lønn, utstyr osv. '!$S$37*'05 Målinger'!$E$14*(-1))</f>
        <v/>
      </c>
      <c r="H100" s="210" t="str">
        <f>IF('05 Målinger'!O110="","",('05 Målinger'!O110-'05 Målinger'!I110)*'02 Kostnader lønn, utstyr osv. '!$S$32*(-1)*'05 Målinger'!$E$14)</f>
        <v/>
      </c>
      <c r="I100" s="207" t="str">
        <f>IF('05 Målinger'!X110="","",('05 Målinger'!X110-'05 Målinger'!$G$19)*'02 Kostnader lønn, utstyr osv. '!$S$26*(-1))</f>
        <v/>
      </c>
      <c r="J100" s="207" t="str">
        <f>IF(AND('05 Målinger'!X110="",'05 Målinger'!AB110=""),"",('05 Målinger'!X110+'05 Målinger'!AB110-'05 Målinger'!H110)*'02 Kostnader lønn, utstyr osv. '!$S$21/60*(-1)*'05 Målinger'!$E$14)</f>
        <v/>
      </c>
      <c r="K100" s="208" t="str">
        <f>IF('05 Målinger'!X110="","",('kjøring-støtteark'!F103-'kjøring-støtteark'!D103)*'02 Kostnader lønn, utstyr osv. '!$S$21/60*(-1)*'05 Målinger'!$E$14)</f>
        <v/>
      </c>
      <c r="L100" s="209" t="str">
        <f>IF('05 Målinger'!AA110="","",('05 Målinger'!AA110-'05 Målinger'!J110)*'02 Kostnader lønn, utstyr osv. '!$S$37*'05 Målinger'!$E$14*(-1))</f>
        <v/>
      </c>
      <c r="M100" s="210" t="str">
        <f>IF('05 Målinger'!Z110="","",('05 Målinger'!Z110-'05 Målinger'!I110)*'02 Kostnader lønn, utstyr osv. '!$S$32*(-1)*'05 Målinger'!$E$14)</f>
        <v/>
      </c>
      <c r="N100" s="207" t="str">
        <f>IF('05 Målinger'!AI110="","",('05 Målinger'!AI110-'05 Målinger'!$G$19)*'02 Kostnader lønn, utstyr osv. '!$S$26*(-1))</f>
        <v/>
      </c>
      <c r="O100" s="207" t="str">
        <f>IF(AND('05 Målinger'!AI110="",'05 Målinger'!AM110=""),"",('05 Målinger'!AI110+'05 Målinger'!AM110-'05 Målinger'!H110)*'02 Kostnader lønn, utstyr osv. '!$S$21/60*(-1)*'05 Målinger'!$E$14)</f>
        <v/>
      </c>
      <c r="P100" s="208" t="str">
        <f>IF('05 Målinger'!AI110="","",('kjøring-støtteark'!F103-'kjøring-støtteark'!G103)*'02 Kostnader lønn, utstyr osv. '!$S$21/60*(-1)*'05 Målinger'!$E$14)</f>
        <v/>
      </c>
      <c r="Q100" s="209" t="str">
        <f>IF('05 Målinger'!AL110="","",('05 Målinger'!AL110-'05 Målinger'!J110)*'02 Kostnader lønn, utstyr osv. '!$S$37*'05 Målinger'!$E$14*(-1))</f>
        <v/>
      </c>
      <c r="R100" s="210" t="str">
        <f>IF('05 Målinger'!AK110="","",('05 Målinger'!AK110-'05 Målinger'!I110)*'02 Kostnader lønn, utstyr osv. '!$S$32*(-1)*'05 Målinger'!$E$14)</f>
        <v/>
      </c>
      <c r="S100" s="207" t="str">
        <f>IF('05 Målinger'!AT110="","",('05 Målinger'!AT110-'05 Målinger'!$G$19)*'02 Kostnader lønn, utstyr osv. '!$S$26*(-1))</f>
        <v/>
      </c>
      <c r="T100" s="207" t="str">
        <f>IF(AND('05 Målinger'!AT110="",'05 Målinger'!AX110=""),"",('05 Målinger'!AT110+'05 Målinger'!AX110-'05 Målinger'!H110)*'02 Kostnader lønn, utstyr osv. '!$S$21/60*(-1)*'05 Målinger'!$E$14)</f>
        <v/>
      </c>
      <c r="U100" s="208" t="str">
        <f>IF('05 Målinger'!AT110="","",('kjøring-støtteark'!F103-'kjøring-støtteark'!H103)*'02 Kostnader lønn, utstyr osv. '!$S$21/60*(-1)*'05 Målinger'!$E$14)</f>
        <v/>
      </c>
      <c r="V100" s="209" t="str">
        <f>IF('05 Målinger'!AW110="","",('05 Målinger'!AW110-'05 Målinger'!J110)*'02 Kostnader lønn, utstyr osv. '!$S$37*'05 Målinger'!$E$14*(-1))</f>
        <v/>
      </c>
      <c r="W100" s="210" t="str">
        <f>IF('05 Målinger'!AV110="","",('05 Målinger'!AV110-'05 Målinger'!I110)*'02 Kostnader lønn, utstyr osv. '!$S$32*(-1)*'05 Målinger'!$E$14)</f>
        <v/>
      </c>
      <c r="X100" s="30"/>
      <c r="Y100" s="30"/>
      <c r="Z100" s="31"/>
      <c r="AA100" s="33"/>
      <c r="AB100" s="32"/>
      <c r="AC100" s="30"/>
      <c r="AD100" s="30"/>
      <c r="AE100" s="31"/>
      <c r="AF100" s="33"/>
      <c r="AG100" s="32"/>
      <c r="AH100" s="30"/>
      <c r="AI100" s="30"/>
      <c r="AJ100" s="31"/>
      <c r="AK100" s="33"/>
      <c r="AL100" s="32"/>
      <c r="AM100" s="30"/>
      <c r="AN100" s="30"/>
      <c r="AO100" s="31"/>
      <c r="AP100" s="33"/>
      <c r="AQ100" s="32"/>
      <c r="AR100" s="30"/>
      <c r="AS100" s="30"/>
      <c r="AT100" s="31"/>
      <c r="AU100" s="33"/>
      <c r="AV100" s="32"/>
      <c r="AW100" s="30"/>
      <c r="AX100" s="30"/>
      <c r="AY100" s="31"/>
      <c r="AZ100" s="33"/>
      <c r="BA100" s="32"/>
      <c r="BB100" s="30"/>
      <c r="BC100" s="30"/>
      <c r="BD100" s="31"/>
      <c r="BE100" s="33"/>
      <c r="BF100" s="32"/>
      <c r="BG100" s="30"/>
      <c r="BH100" s="30"/>
      <c r="BI100" s="31"/>
      <c r="BJ100" s="33"/>
      <c r="BK100" s="32"/>
      <c r="BL100" s="30"/>
      <c r="BM100" s="30"/>
      <c r="BN100" s="31"/>
      <c r="BO100" s="33"/>
      <c r="BP100" s="32"/>
      <c r="BQ100" s="30"/>
      <c r="BR100" s="30"/>
      <c r="BS100" s="31"/>
      <c r="BT100" s="33"/>
      <c r="BU100" s="32"/>
      <c r="BV100" s="30"/>
      <c r="BW100" s="30"/>
      <c r="BX100" s="31"/>
      <c r="BY100" s="33"/>
      <c r="BZ100" s="32"/>
      <c r="CA100" s="30"/>
      <c r="CB100" s="30"/>
      <c r="CC100" s="31"/>
      <c r="CD100" s="33"/>
      <c r="CE100" s="32"/>
      <c r="CF100" s="30"/>
      <c r="CG100" s="30"/>
      <c r="CH100" s="31"/>
      <c r="CI100" s="33"/>
      <c r="CJ100" s="32"/>
      <c r="CK100" s="30"/>
      <c r="CL100" s="30"/>
      <c r="CM100" s="31"/>
      <c r="CN100" s="33"/>
      <c r="CO100" s="32"/>
      <c r="CP100" s="30"/>
      <c r="CQ100" s="30"/>
      <c r="CR100" s="31"/>
      <c r="CS100" s="33"/>
      <c r="CT100" s="32"/>
      <c r="CU100" s="30"/>
      <c r="CV100" s="30"/>
      <c r="CW100" s="31"/>
      <c r="CX100" s="33"/>
      <c r="CY100" s="32"/>
      <c r="CZ100" s="30"/>
      <c r="DA100" s="30"/>
      <c r="DB100" s="31"/>
      <c r="DC100" s="33"/>
      <c r="DD100" s="32"/>
      <c r="DE100" s="30"/>
      <c r="DF100" s="30"/>
      <c r="DG100" s="31"/>
      <c r="DH100" s="33"/>
      <c r="DI100" s="32"/>
      <c r="DJ100" s="30"/>
      <c r="DK100" s="30"/>
      <c r="DL100" s="31"/>
      <c r="DM100" s="33"/>
      <c r="DN100" s="32"/>
      <c r="DO100" s="30"/>
      <c r="DP100" s="30"/>
      <c r="DQ100" s="31"/>
      <c r="DR100" s="33"/>
      <c r="DS100" s="32"/>
      <c r="DT100" s="26">
        <f t="shared" si="3"/>
        <v>0</v>
      </c>
      <c r="DU100" s="254">
        <f t="shared" si="2"/>
        <v>0</v>
      </c>
    </row>
    <row r="101" spans="1:125">
      <c r="A101" s="204" t="str">
        <f>IF('04 Brukerregistrering'!C101="","",'04 Brukerregistrering'!C101)</f>
        <v/>
      </c>
      <c r="B101" s="205" t="str">
        <f>IF('04 Brukerregistrering'!G101="","",'04 Brukerregistrering'!G101)</f>
        <v/>
      </c>
      <c r="C101" s="206" t="str">
        <f>IF('04 Brukerregistrering'!I101="","",'04 Brukerregistrering'!I101)</f>
        <v/>
      </c>
      <c r="D101" s="207" t="str">
        <f>IF('05 Målinger'!M111="","",('05 Målinger'!M111-'05 Målinger'!$G$19)*'02 Kostnader lønn, utstyr osv. '!$S$26*(-1))</f>
        <v/>
      </c>
      <c r="E101" s="207" t="str">
        <f>IF(AND('05 Målinger'!N111="",'05 Målinger'!Q111=""),"",('05 Målinger'!N111+'05 Målinger'!Q111-'05 Målinger'!H111)*'02 Kostnader lønn, utstyr osv. '!$S$21/60*(-1)*'05 Målinger'!$E$14)</f>
        <v/>
      </c>
      <c r="F101" s="208" t="str">
        <f>IF('05 Målinger'!M111="","",('kjøring-støtteark'!E104-'kjøring-støtteark'!D104)*'02 Kostnader lønn, utstyr osv. '!$S$21/60*(-1)*'05 Målinger'!$E$14)</f>
        <v/>
      </c>
      <c r="G101" s="209" t="str">
        <f>IF('05 Målinger'!P111="","",('05 Målinger'!P111-'05 Målinger'!J111)*'02 Kostnader lønn, utstyr osv. '!$S$37*'05 Målinger'!$E$14*(-1))</f>
        <v/>
      </c>
      <c r="H101" s="210" t="str">
        <f>IF('05 Målinger'!O111="","",('05 Målinger'!O111-'05 Målinger'!I111)*'02 Kostnader lønn, utstyr osv. '!$S$32*(-1)*'05 Målinger'!$E$14)</f>
        <v/>
      </c>
      <c r="I101" s="207" t="str">
        <f>IF('05 Målinger'!X111="","",('05 Målinger'!X111-'05 Målinger'!$G$19)*'02 Kostnader lønn, utstyr osv. '!$S$26*(-1))</f>
        <v/>
      </c>
      <c r="J101" s="207" t="str">
        <f>IF(AND('05 Målinger'!X111="",'05 Målinger'!AB111=""),"",('05 Målinger'!X111+'05 Målinger'!AB111-'05 Målinger'!H111)*'02 Kostnader lønn, utstyr osv. '!$S$21/60*(-1)*'05 Målinger'!$E$14)</f>
        <v/>
      </c>
      <c r="K101" s="208" t="str">
        <f>IF('05 Målinger'!X111="","",('kjøring-støtteark'!F104-'kjøring-støtteark'!D104)*'02 Kostnader lønn, utstyr osv. '!$S$21/60*(-1)*'05 Målinger'!$E$14)</f>
        <v/>
      </c>
      <c r="L101" s="209" t="str">
        <f>IF('05 Målinger'!AA111="","",('05 Målinger'!AA111-'05 Målinger'!J111)*'02 Kostnader lønn, utstyr osv. '!$S$37*'05 Målinger'!$E$14*(-1))</f>
        <v/>
      </c>
      <c r="M101" s="210" t="str">
        <f>IF('05 Målinger'!Z111="","",('05 Målinger'!Z111-'05 Målinger'!I111)*'02 Kostnader lønn, utstyr osv. '!$S$32*(-1)*'05 Målinger'!$E$14)</f>
        <v/>
      </c>
      <c r="N101" s="207" t="str">
        <f>IF('05 Målinger'!AI111="","",('05 Målinger'!AI111-'05 Målinger'!$G$19)*'02 Kostnader lønn, utstyr osv. '!$S$26*(-1))</f>
        <v/>
      </c>
      <c r="O101" s="207" t="str">
        <f>IF(AND('05 Målinger'!AI111="",'05 Målinger'!AM111=""),"",('05 Målinger'!AI111+'05 Målinger'!AM111-'05 Målinger'!H111)*'02 Kostnader lønn, utstyr osv. '!$S$21/60*(-1)*'05 Målinger'!$E$14)</f>
        <v/>
      </c>
      <c r="P101" s="208" t="str">
        <f>IF('05 Målinger'!AI111="","",('kjøring-støtteark'!F104-'kjøring-støtteark'!G104)*'02 Kostnader lønn, utstyr osv. '!$S$21/60*(-1)*'05 Målinger'!$E$14)</f>
        <v/>
      </c>
      <c r="Q101" s="209" t="str">
        <f>IF('05 Målinger'!AL111="","",('05 Målinger'!AL111-'05 Målinger'!J111)*'02 Kostnader lønn, utstyr osv. '!$S$37*'05 Målinger'!$E$14*(-1))</f>
        <v/>
      </c>
      <c r="R101" s="210" t="str">
        <f>IF('05 Målinger'!AK111="","",('05 Målinger'!AK111-'05 Målinger'!I111)*'02 Kostnader lønn, utstyr osv. '!$S$32*(-1)*'05 Målinger'!$E$14)</f>
        <v/>
      </c>
      <c r="S101" s="207" t="str">
        <f>IF('05 Målinger'!AT111="","",('05 Målinger'!AT111-'05 Målinger'!$G$19)*'02 Kostnader lønn, utstyr osv. '!$S$26*(-1))</f>
        <v/>
      </c>
      <c r="T101" s="207" t="str">
        <f>IF(AND('05 Målinger'!AT111="",'05 Målinger'!AX111=""),"",('05 Målinger'!AT111+'05 Målinger'!AX111-'05 Målinger'!H111)*'02 Kostnader lønn, utstyr osv. '!$S$21/60*(-1)*'05 Målinger'!$E$14)</f>
        <v/>
      </c>
      <c r="U101" s="208" t="str">
        <f>IF('05 Målinger'!AT111="","",('kjøring-støtteark'!F104-'kjøring-støtteark'!H104)*'02 Kostnader lønn, utstyr osv. '!$S$21/60*(-1)*'05 Målinger'!$E$14)</f>
        <v/>
      </c>
      <c r="V101" s="209" t="str">
        <f>IF('05 Målinger'!AW111="","",('05 Målinger'!AW111-'05 Målinger'!J111)*'02 Kostnader lønn, utstyr osv. '!$S$37*'05 Målinger'!$E$14*(-1))</f>
        <v/>
      </c>
      <c r="W101" s="210" t="str">
        <f>IF('05 Målinger'!AV111="","",('05 Målinger'!AV111-'05 Målinger'!I111)*'02 Kostnader lønn, utstyr osv. '!$S$32*(-1)*'05 Målinger'!$E$14)</f>
        <v/>
      </c>
      <c r="X101" s="30"/>
      <c r="Y101" s="30"/>
      <c r="Z101" s="31"/>
      <c r="AA101" s="33"/>
      <c r="AB101" s="32"/>
      <c r="AC101" s="30"/>
      <c r="AD101" s="30"/>
      <c r="AE101" s="31"/>
      <c r="AF101" s="33"/>
      <c r="AG101" s="32"/>
      <c r="AH101" s="30"/>
      <c r="AI101" s="30"/>
      <c r="AJ101" s="31"/>
      <c r="AK101" s="33"/>
      <c r="AL101" s="32"/>
      <c r="AM101" s="30"/>
      <c r="AN101" s="30"/>
      <c r="AO101" s="31"/>
      <c r="AP101" s="33"/>
      <c r="AQ101" s="32"/>
      <c r="AR101" s="30"/>
      <c r="AS101" s="30"/>
      <c r="AT101" s="31"/>
      <c r="AU101" s="33"/>
      <c r="AV101" s="32"/>
      <c r="AW101" s="30"/>
      <c r="AX101" s="30"/>
      <c r="AY101" s="31"/>
      <c r="AZ101" s="33"/>
      <c r="BA101" s="32"/>
      <c r="BB101" s="30"/>
      <c r="BC101" s="30"/>
      <c r="BD101" s="31"/>
      <c r="BE101" s="33"/>
      <c r="BF101" s="32"/>
      <c r="BG101" s="30"/>
      <c r="BH101" s="30"/>
      <c r="BI101" s="31"/>
      <c r="BJ101" s="33"/>
      <c r="BK101" s="32"/>
      <c r="BL101" s="30"/>
      <c r="BM101" s="30"/>
      <c r="BN101" s="31"/>
      <c r="BO101" s="33"/>
      <c r="BP101" s="32"/>
      <c r="BQ101" s="30"/>
      <c r="BR101" s="30"/>
      <c r="BS101" s="31"/>
      <c r="BT101" s="33"/>
      <c r="BU101" s="32"/>
      <c r="BV101" s="30"/>
      <c r="BW101" s="30"/>
      <c r="BX101" s="31"/>
      <c r="BY101" s="33"/>
      <c r="BZ101" s="32"/>
      <c r="CA101" s="30"/>
      <c r="CB101" s="30"/>
      <c r="CC101" s="31"/>
      <c r="CD101" s="33"/>
      <c r="CE101" s="32"/>
      <c r="CF101" s="30"/>
      <c r="CG101" s="30"/>
      <c r="CH101" s="31"/>
      <c r="CI101" s="33"/>
      <c r="CJ101" s="32"/>
      <c r="CK101" s="30"/>
      <c r="CL101" s="30"/>
      <c r="CM101" s="31"/>
      <c r="CN101" s="33"/>
      <c r="CO101" s="32"/>
      <c r="CP101" s="30"/>
      <c r="CQ101" s="30"/>
      <c r="CR101" s="31"/>
      <c r="CS101" s="33"/>
      <c r="CT101" s="32"/>
      <c r="CU101" s="30"/>
      <c r="CV101" s="30"/>
      <c r="CW101" s="31"/>
      <c r="CX101" s="33"/>
      <c r="CY101" s="32"/>
      <c r="CZ101" s="30"/>
      <c r="DA101" s="30"/>
      <c r="DB101" s="31"/>
      <c r="DC101" s="33"/>
      <c r="DD101" s="32"/>
      <c r="DE101" s="30"/>
      <c r="DF101" s="30"/>
      <c r="DG101" s="31"/>
      <c r="DH101" s="33"/>
      <c r="DI101" s="32"/>
      <c r="DJ101" s="30"/>
      <c r="DK101" s="30"/>
      <c r="DL101" s="31"/>
      <c r="DM101" s="33"/>
      <c r="DN101" s="32"/>
      <c r="DO101" s="30"/>
      <c r="DP101" s="30"/>
      <c r="DQ101" s="31"/>
      <c r="DR101" s="33"/>
      <c r="DS101" s="32"/>
      <c r="DT101" s="26">
        <f t="shared" si="3"/>
        <v>0</v>
      </c>
      <c r="DU101" s="254">
        <f t="shared" si="2"/>
        <v>0</v>
      </c>
    </row>
    <row r="102" spans="1:125">
      <c r="A102" s="204" t="str">
        <f>IF('04 Brukerregistrering'!C102="","",'04 Brukerregistrering'!C102)</f>
        <v/>
      </c>
      <c r="B102" s="205" t="str">
        <f>IF('04 Brukerregistrering'!G102="","",'04 Brukerregistrering'!G102)</f>
        <v/>
      </c>
      <c r="C102" s="206" t="str">
        <f>IF('04 Brukerregistrering'!I102="","",'04 Brukerregistrering'!I102)</f>
        <v/>
      </c>
      <c r="D102" s="207" t="str">
        <f>IF('05 Målinger'!M112="","",('05 Målinger'!M112-'05 Målinger'!$G$19)*'02 Kostnader lønn, utstyr osv. '!$S$26*(-1))</f>
        <v/>
      </c>
      <c r="E102" s="207" t="str">
        <f>IF(AND('05 Målinger'!N112="",'05 Målinger'!Q112=""),"",('05 Målinger'!N112+'05 Målinger'!Q112-'05 Målinger'!H112)*'02 Kostnader lønn, utstyr osv. '!$S$21/60*(-1)*'05 Målinger'!$E$14)</f>
        <v/>
      </c>
      <c r="F102" s="208" t="str">
        <f>IF('05 Målinger'!M112="","",('kjøring-støtteark'!E105-'kjøring-støtteark'!D105)*'02 Kostnader lønn, utstyr osv. '!$S$21/60*(-1)*'05 Målinger'!$E$14)</f>
        <v/>
      </c>
      <c r="G102" s="209" t="str">
        <f>IF('05 Målinger'!P112="","",('05 Målinger'!P112-'05 Målinger'!J112)*'02 Kostnader lønn, utstyr osv. '!$S$37*'05 Målinger'!$E$14*(-1))</f>
        <v/>
      </c>
      <c r="H102" s="210" t="str">
        <f>IF('05 Målinger'!O112="","",('05 Målinger'!O112-'05 Målinger'!I112)*'02 Kostnader lønn, utstyr osv. '!$S$32*(-1)*'05 Målinger'!$E$14)</f>
        <v/>
      </c>
      <c r="I102" s="207" t="str">
        <f>IF('05 Målinger'!X112="","",('05 Målinger'!X112-'05 Målinger'!$G$19)*'02 Kostnader lønn, utstyr osv. '!$S$26*(-1))</f>
        <v/>
      </c>
      <c r="J102" s="207" t="str">
        <f>IF(AND('05 Målinger'!X112="",'05 Målinger'!AB112=""),"",('05 Målinger'!X112+'05 Målinger'!AB112-'05 Målinger'!H112)*'02 Kostnader lønn, utstyr osv. '!$S$21/60*(-1)*'05 Målinger'!$E$14)</f>
        <v/>
      </c>
      <c r="K102" s="208" t="str">
        <f>IF('05 Målinger'!X112="","",('kjøring-støtteark'!F105-'kjøring-støtteark'!D105)*'02 Kostnader lønn, utstyr osv. '!$S$21/60*(-1)*'05 Målinger'!$E$14)</f>
        <v/>
      </c>
      <c r="L102" s="209" t="str">
        <f>IF('05 Målinger'!AA112="","",('05 Målinger'!AA112-'05 Målinger'!J112)*'02 Kostnader lønn, utstyr osv. '!$S$37*'05 Målinger'!$E$14*(-1))</f>
        <v/>
      </c>
      <c r="M102" s="210" t="str">
        <f>IF('05 Målinger'!Z112="","",('05 Målinger'!Z112-'05 Målinger'!I112)*'02 Kostnader lønn, utstyr osv. '!$S$32*(-1)*'05 Målinger'!$E$14)</f>
        <v/>
      </c>
      <c r="N102" s="207" t="str">
        <f>IF('05 Målinger'!AI112="","",('05 Målinger'!AI112-'05 Målinger'!$G$19)*'02 Kostnader lønn, utstyr osv. '!$S$26*(-1))</f>
        <v/>
      </c>
      <c r="O102" s="207" t="str">
        <f>IF(AND('05 Målinger'!AI112="",'05 Målinger'!AM112=""),"",('05 Målinger'!AI112+'05 Målinger'!AM112-'05 Målinger'!H112)*'02 Kostnader lønn, utstyr osv. '!$S$21/60*(-1)*'05 Målinger'!$E$14)</f>
        <v/>
      </c>
      <c r="P102" s="208" t="str">
        <f>IF('05 Målinger'!AI112="","",('kjøring-støtteark'!F105-'kjøring-støtteark'!G105)*'02 Kostnader lønn, utstyr osv. '!$S$21/60*(-1)*'05 Målinger'!$E$14)</f>
        <v/>
      </c>
      <c r="Q102" s="209" t="str">
        <f>IF('05 Målinger'!AL112="","",('05 Målinger'!AL112-'05 Målinger'!J112)*'02 Kostnader lønn, utstyr osv. '!$S$37*'05 Målinger'!$E$14*(-1))</f>
        <v/>
      </c>
      <c r="R102" s="210" t="str">
        <f>IF('05 Målinger'!AK112="","",('05 Målinger'!AK112-'05 Målinger'!I112)*'02 Kostnader lønn, utstyr osv. '!$S$32*(-1)*'05 Målinger'!$E$14)</f>
        <v/>
      </c>
      <c r="S102" s="207" t="str">
        <f>IF('05 Målinger'!AT112="","",('05 Målinger'!AT112-'05 Målinger'!$G$19)*'02 Kostnader lønn, utstyr osv. '!$S$26*(-1))</f>
        <v/>
      </c>
      <c r="T102" s="207" t="str">
        <f>IF(AND('05 Målinger'!AT112="",'05 Målinger'!AX112=""),"",('05 Målinger'!AT112+'05 Målinger'!AX112-'05 Målinger'!H112)*'02 Kostnader lønn, utstyr osv. '!$S$21/60*(-1)*'05 Målinger'!$E$14)</f>
        <v/>
      </c>
      <c r="U102" s="208" t="str">
        <f>IF('05 Målinger'!AT112="","",('kjøring-støtteark'!F105-'kjøring-støtteark'!H105)*'02 Kostnader lønn, utstyr osv. '!$S$21/60*(-1)*'05 Målinger'!$E$14)</f>
        <v/>
      </c>
      <c r="V102" s="209" t="str">
        <f>IF('05 Målinger'!AW112="","",('05 Målinger'!AW112-'05 Målinger'!J112)*'02 Kostnader lønn, utstyr osv. '!$S$37*'05 Målinger'!$E$14*(-1))</f>
        <v/>
      </c>
      <c r="W102" s="210" t="str">
        <f>IF('05 Målinger'!AV112="","",('05 Målinger'!AV112-'05 Målinger'!I112)*'02 Kostnader lønn, utstyr osv. '!$S$32*(-1)*'05 Målinger'!$E$14)</f>
        <v/>
      </c>
      <c r="X102" s="30"/>
      <c r="Y102" s="30"/>
      <c r="Z102" s="31"/>
      <c r="AA102" s="33"/>
      <c r="AB102" s="32"/>
      <c r="AC102" s="30"/>
      <c r="AD102" s="30"/>
      <c r="AE102" s="31"/>
      <c r="AF102" s="33"/>
      <c r="AG102" s="32"/>
      <c r="AH102" s="30"/>
      <c r="AI102" s="30"/>
      <c r="AJ102" s="31"/>
      <c r="AK102" s="33"/>
      <c r="AL102" s="32"/>
      <c r="AM102" s="30"/>
      <c r="AN102" s="30"/>
      <c r="AO102" s="31"/>
      <c r="AP102" s="33"/>
      <c r="AQ102" s="32"/>
      <c r="AR102" s="30"/>
      <c r="AS102" s="30"/>
      <c r="AT102" s="31"/>
      <c r="AU102" s="33"/>
      <c r="AV102" s="32"/>
      <c r="AW102" s="30"/>
      <c r="AX102" s="30"/>
      <c r="AY102" s="31"/>
      <c r="AZ102" s="33"/>
      <c r="BA102" s="32"/>
      <c r="BB102" s="30"/>
      <c r="BC102" s="30"/>
      <c r="BD102" s="31"/>
      <c r="BE102" s="33"/>
      <c r="BF102" s="32"/>
      <c r="BG102" s="30"/>
      <c r="BH102" s="30"/>
      <c r="BI102" s="31"/>
      <c r="BJ102" s="33"/>
      <c r="BK102" s="32"/>
      <c r="BL102" s="30"/>
      <c r="BM102" s="30"/>
      <c r="BN102" s="31"/>
      <c r="BO102" s="33"/>
      <c r="BP102" s="32"/>
      <c r="BQ102" s="30"/>
      <c r="BR102" s="30"/>
      <c r="BS102" s="31"/>
      <c r="BT102" s="33"/>
      <c r="BU102" s="32"/>
      <c r="BV102" s="30"/>
      <c r="BW102" s="30"/>
      <c r="BX102" s="31"/>
      <c r="BY102" s="33"/>
      <c r="BZ102" s="32"/>
      <c r="CA102" s="30"/>
      <c r="CB102" s="30"/>
      <c r="CC102" s="31"/>
      <c r="CD102" s="33"/>
      <c r="CE102" s="32"/>
      <c r="CF102" s="30"/>
      <c r="CG102" s="30"/>
      <c r="CH102" s="31"/>
      <c r="CI102" s="33"/>
      <c r="CJ102" s="32"/>
      <c r="CK102" s="30"/>
      <c r="CL102" s="30"/>
      <c r="CM102" s="31"/>
      <c r="CN102" s="33"/>
      <c r="CO102" s="32"/>
      <c r="CP102" s="30"/>
      <c r="CQ102" s="30"/>
      <c r="CR102" s="31"/>
      <c r="CS102" s="33"/>
      <c r="CT102" s="32"/>
      <c r="CU102" s="30"/>
      <c r="CV102" s="30"/>
      <c r="CW102" s="31"/>
      <c r="CX102" s="33"/>
      <c r="CY102" s="32"/>
      <c r="CZ102" s="30"/>
      <c r="DA102" s="30"/>
      <c r="DB102" s="31"/>
      <c r="DC102" s="33"/>
      <c r="DD102" s="32"/>
      <c r="DE102" s="30"/>
      <c r="DF102" s="30"/>
      <c r="DG102" s="31"/>
      <c r="DH102" s="33"/>
      <c r="DI102" s="32"/>
      <c r="DJ102" s="30"/>
      <c r="DK102" s="30"/>
      <c r="DL102" s="31"/>
      <c r="DM102" s="33"/>
      <c r="DN102" s="32"/>
      <c r="DO102" s="30"/>
      <c r="DP102" s="30"/>
      <c r="DQ102" s="31"/>
      <c r="DR102" s="33"/>
      <c r="DS102" s="32"/>
      <c r="DT102" s="26">
        <f t="shared" si="3"/>
        <v>0</v>
      </c>
      <c r="DU102" s="254">
        <f t="shared" si="2"/>
        <v>0</v>
      </c>
    </row>
    <row r="103" spans="1:125">
      <c r="A103" s="204" t="str">
        <f>IF('04 Brukerregistrering'!C103="","",'04 Brukerregistrering'!C103)</f>
        <v/>
      </c>
      <c r="B103" s="205" t="str">
        <f>IF('04 Brukerregistrering'!G103="","",'04 Brukerregistrering'!G103)</f>
        <v/>
      </c>
      <c r="C103" s="206" t="str">
        <f>IF('04 Brukerregistrering'!I103="","",'04 Brukerregistrering'!I103)</f>
        <v/>
      </c>
      <c r="D103" s="207" t="str">
        <f>IF('05 Målinger'!M113="","",('05 Målinger'!M113-'05 Målinger'!$G$19)*'02 Kostnader lønn, utstyr osv. '!$S$26*(-1))</f>
        <v/>
      </c>
      <c r="E103" s="207" t="str">
        <f>IF(AND('05 Målinger'!N113="",'05 Målinger'!Q113=""),"",('05 Målinger'!N113+'05 Målinger'!Q113-'05 Målinger'!H113)*'02 Kostnader lønn, utstyr osv. '!$S$21/60*(-1)*'05 Målinger'!$E$14)</f>
        <v/>
      </c>
      <c r="F103" s="208" t="str">
        <f>IF('05 Målinger'!M113="","",('kjøring-støtteark'!E106-'kjøring-støtteark'!D106)*'02 Kostnader lønn, utstyr osv. '!$S$21/60*(-1)*'05 Målinger'!$E$14)</f>
        <v/>
      </c>
      <c r="G103" s="209" t="str">
        <f>IF('05 Målinger'!P113="","",('05 Målinger'!P113-'05 Målinger'!J113)*'02 Kostnader lønn, utstyr osv. '!$S$37*'05 Målinger'!$E$14*(-1))</f>
        <v/>
      </c>
      <c r="H103" s="210" t="str">
        <f>IF('05 Målinger'!O113="","",('05 Målinger'!O113-'05 Målinger'!I113)*'02 Kostnader lønn, utstyr osv. '!$S$32*(-1)*'05 Målinger'!$E$14)</f>
        <v/>
      </c>
      <c r="I103" s="207" t="str">
        <f>IF('05 Målinger'!X113="","",('05 Målinger'!X113-'05 Målinger'!$G$19)*'02 Kostnader lønn, utstyr osv. '!$S$26*(-1))</f>
        <v/>
      </c>
      <c r="J103" s="207" t="str">
        <f>IF(AND('05 Målinger'!X113="",'05 Målinger'!AB113=""),"",('05 Målinger'!X113+'05 Målinger'!AB113-'05 Målinger'!H113)*'02 Kostnader lønn, utstyr osv. '!$S$21/60*(-1)*'05 Målinger'!$E$14)</f>
        <v/>
      </c>
      <c r="K103" s="208" t="str">
        <f>IF('05 Målinger'!X113="","",('kjøring-støtteark'!F106-'kjøring-støtteark'!D106)*'02 Kostnader lønn, utstyr osv. '!$S$21/60*(-1)*'05 Målinger'!$E$14)</f>
        <v/>
      </c>
      <c r="L103" s="209" t="str">
        <f>IF('05 Målinger'!AA113="","",('05 Målinger'!AA113-'05 Målinger'!J113)*'02 Kostnader lønn, utstyr osv. '!$S$37*'05 Målinger'!$E$14*(-1))</f>
        <v/>
      </c>
      <c r="M103" s="210" t="str">
        <f>IF('05 Målinger'!Z113="","",('05 Målinger'!Z113-'05 Målinger'!I113)*'02 Kostnader lønn, utstyr osv. '!$S$32*(-1)*'05 Målinger'!$E$14)</f>
        <v/>
      </c>
      <c r="N103" s="207" t="str">
        <f>IF('05 Målinger'!AI113="","",('05 Målinger'!AI113-'05 Målinger'!$G$19)*'02 Kostnader lønn, utstyr osv. '!$S$26*(-1))</f>
        <v/>
      </c>
      <c r="O103" s="207" t="str">
        <f>IF(AND('05 Målinger'!AI113="",'05 Målinger'!AM113=""),"",('05 Målinger'!AI113+'05 Målinger'!AM113-'05 Målinger'!H113)*'02 Kostnader lønn, utstyr osv. '!$S$21/60*(-1)*'05 Målinger'!$E$14)</f>
        <v/>
      </c>
      <c r="P103" s="208" t="str">
        <f>IF('05 Målinger'!AI113="","",('kjøring-støtteark'!F106-'kjøring-støtteark'!G106)*'02 Kostnader lønn, utstyr osv. '!$S$21/60*(-1)*'05 Målinger'!$E$14)</f>
        <v/>
      </c>
      <c r="Q103" s="209" t="str">
        <f>IF('05 Målinger'!AL113="","",('05 Målinger'!AL113-'05 Målinger'!J113)*'02 Kostnader lønn, utstyr osv. '!$S$37*'05 Målinger'!$E$14*(-1))</f>
        <v/>
      </c>
      <c r="R103" s="210" t="str">
        <f>IF('05 Målinger'!AK113="","",('05 Målinger'!AK113-'05 Målinger'!I113)*'02 Kostnader lønn, utstyr osv. '!$S$32*(-1)*'05 Målinger'!$E$14)</f>
        <v/>
      </c>
      <c r="S103" s="207" t="str">
        <f>IF('05 Målinger'!AT113="","",('05 Målinger'!AT113-'05 Målinger'!$G$19)*'02 Kostnader lønn, utstyr osv. '!$S$26*(-1))</f>
        <v/>
      </c>
      <c r="T103" s="207" t="str">
        <f>IF(AND('05 Målinger'!AT113="",'05 Målinger'!AX113=""),"",('05 Målinger'!AT113+'05 Målinger'!AX113-'05 Målinger'!H113)*'02 Kostnader lønn, utstyr osv. '!$S$21/60*(-1)*'05 Målinger'!$E$14)</f>
        <v/>
      </c>
      <c r="U103" s="208" t="str">
        <f>IF('05 Målinger'!AT113="","",('kjøring-støtteark'!F106-'kjøring-støtteark'!H106)*'02 Kostnader lønn, utstyr osv. '!$S$21/60*(-1)*'05 Målinger'!$E$14)</f>
        <v/>
      </c>
      <c r="V103" s="209" t="str">
        <f>IF('05 Målinger'!AW113="","",('05 Målinger'!AW113-'05 Målinger'!J113)*'02 Kostnader lønn, utstyr osv. '!$S$37*'05 Målinger'!$E$14*(-1))</f>
        <v/>
      </c>
      <c r="W103" s="210" t="str">
        <f>IF('05 Målinger'!AV113="","",('05 Målinger'!AV113-'05 Målinger'!I113)*'02 Kostnader lønn, utstyr osv. '!$S$32*(-1)*'05 Målinger'!$E$14)</f>
        <v/>
      </c>
      <c r="X103" s="30"/>
      <c r="Y103" s="30"/>
      <c r="Z103" s="31"/>
      <c r="AA103" s="33"/>
      <c r="AB103" s="32"/>
      <c r="AC103" s="30"/>
      <c r="AD103" s="30"/>
      <c r="AE103" s="31"/>
      <c r="AF103" s="33"/>
      <c r="AG103" s="32"/>
      <c r="AH103" s="30"/>
      <c r="AI103" s="30"/>
      <c r="AJ103" s="31"/>
      <c r="AK103" s="33"/>
      <c r="AL103" s="32"/>
      <c r="AM103" s="30"/>
      <c r="AN103" s="30"/>
      <c r="AO103" s="31"/>
      <c r="AP103" s="33"/>
      <c r="AQ103" s="32"/>
      <c r="AR103" s="30"/>
      <c r="AS103" s="30"/>
      <c r="AT103" s="31"/>
      <c r="AU103" s="33"/>
      <c r="AV103" s="32"/>
      <c r="AW103" s="30"/>
      <c r="AX103" s="30"/>
      <c r="AY103" s="31"/>
      <c r="AZ103" s="33"/>
      <c r="BA103" s="32"/>
      <c r="BB103" s="30"/>
      <c r="BC103" s="30"/>
      <c r="BD103" s="31"/>
      <c r="BE103" s="33"/>
      <c r="BF103" s="32"/>
      <c r="BG103" s="30"/>
      <c r="BH103" s="30"/>
      <c r="BI103" s="31"/>
      <c r="BJ103" s="33"/>
      <c r="BK103" s="32"/>
      <c r="BL103" s="30"/>
      <c r="BM103" s="30"/>
      <c r="BN103" s="31"/>
      <c r="BO103" s="33"/>
      <c r="BP103" s="32"/>
      <c r="BQ103" s="30"/>
      <c r="BR103" s="30"/>
      <c r="BS103" s="31"/>
      <c r="BT103" s="33"/>
      <c r="BU103" s="32"/>
      <c r="BV103" s="30"/>
      <c r="BW103" s="30"/>
      <c r="BX103" s="31"/>
      <c r="BY103" s="33"/>
      <c r="BZ103" s="32"/>
      <c r="CA103" s="30"/>
      <c r="CB103" s="30"/>
      <c r="CC103" s="31"/>
      <c r="CD103" s="33"/>
      <c r="CE103" s="32"/>
      <c r="CF103" s="30"/>
      <c r="CG103" s="30"/>
      <c r="CH103" s="31"/>
      <c r="CI103" s="33"/>
      <c r="CJ103" s="32"/>
      <c r="CK103" s="30"/>
      <c r="CL103" s="30"/>
      <c r="CM103" s="31"/>
      <c r="CN103" s="33"/>
      <c r="CO103" s="32"/>
      <c r="CP103" s="30"/>
      <c r="CQ103" s="30"/>
      <c r="CR103" s="31"/>
      <c r="CS103" s="33"/>
      <c r="CT103" s="32"/>
      <c r="CU103" s="30"/>
      <c r="CV103" s="30"/>
      <c r="CW103" s="31"/>
      <c r="CX103" s="33"/>
      <c r="CY103" s="32"/>
      <c r="CZ103" s="30"/>
      <c r="DA103" s="30"/>
      <c r="DB103" s="31"/>
      <c r="DC103" s="33"/>
      <c r="DD103" s="32"/>
      <c r="DE103" s="30"/>
      <c r="DF103" s="30"/>
      <c r="DG103" s="31"/>
      <c r="DH103" s="33"/>
      <c r="DI103" s="32"/>
      <c r="DJ103" s="30"/>
      <c r="DK103" s="30"/>
      <c r="DL103" s="31"/>
      <c r="DM103" s="33"/>
      <c r="DN103" s="32"/>
      <c r="DO103" s="30"/>
      <c r="DP103" s="30"/>
      <c r="DQ103" s="31"/>
      <c r="DR103" s="33"/>
      <c r="DS103" s="32"/>
      <c r="DT103" s="26">
        <f t="shared" si="3"/>
        <v>0</v>
      </c>
      <c r="DU103" s="254">
        <f t="shared" si="2"/>
        <v>0</v>
      </c>
    </row>
    <row r="104" spans="1:125">
      <c r="A104" s="204" t="str">
        <f>IF('04 Brukerregistrering'!C104="","",'04 Brukerregistrering'!C104)</f>
        <v/>
      </c>
      <c r="B104" s="205" t="str">
        <f>IF('04 Brukerregistrering'!G104="","",'04 Brukerregistrering'!G104)</f>
        <v/>
      </c>
      <c r="C104" s="206" t="str">
        <f>IF('04 Brukerregistrering'!I104="","",'04 Brukerregistrering'!I104)</f>
        <v/>
      </c>
      <c r="D104" s="207" t="str">
        <f>IF('05 Målinger'!M114="","",('05 Målinger'!M114-'05 Målinger'!$G$19)*'02 Kostnader lønn, utstyr osv. '!$S$26*(-1))</f>
        <v/>
      </c>
      <c r="E104" s="207" t="str">
        <f>IF(AND('05 Målinger'!N114="",'05 Målinger'!Q114=""),"",('05 Målinger'!N114+'05 Målinger'!Q114-'05 Målinger'!H114)*'02 Kostnader lønn, utstyr osv. '!$S$21/60*(-1)*'05 Målinger'!$E$14)</f>
        <v/>
      </c>
      <c r="F104" s="208" t="str">
        <f>IF('05 Målinger'!M114="","",('kjøring-støtteark'!E107-'kjøring-støtteark'!D107)*'02 Kostnader lønn, utstyr osv. '!$S$21/60*(-1)*'05 Målinger'!$E$14)</f>
        <v/>
      </c>
      <c r="G104" s="209" t="str">
        <f>IF('05 Målinger'!P114="","",('05 Målinger'!P114-'05 Målinger'!J114)*'02 Kostnader lønn, utstyr osv. '!$S$37*'05 Målinger'!$E$14*(-1))</f>
        <v/>
      </c>
      <c r="H104" s="210" t="str">
        <f>IF('05 Målinger'!O114="","",('05 Målinger'!O114-'05 Målinger'!I114)*'02 Kostnader lønn, utstyr osv. '!$S$32*(-1)*'05 Målinger'!$E$14)</f>
        <v/>
      </c>
      <c r="I104" s="207" t="str">
        <f>IF('05 Målinger'!X114="","",('05 Målinger'!X114-'05 Målinger'!$G$19)*'02 Kostnader lønn, utstyr osv. '!$S$26*(-1))</f>
        <v/>
      </c>
      <c r="J104" s="207" t="str">
        <f>IF(AND('05 Målinger'!X114="",'05 Målinger'!AB114=""),"",('05 Målinger'!X114+'05 Målinger'!AB114-'05 Målinger'!H114)*'02 Kostnader lønn, utstyr osv. '!$S$21/60*(-1)*'05 Målinger'!$E$14)</f>
        <v/>
      </c>
      <c r="K104" s="208" t="str">
        <f>IF('05 Målinger'!X114="","",('kjøring-støtteark'!F107-'kjøring-støtteark'!D107)*'02 Kostnader lønn, utstyr osv. '!$S$21/60*(-1)*'05 Målinger'!$E$14)</f>
        <v/>
      </c>
      <c r="L104" s="209" t="str">
        <f>IF('05 Målinger'!AA114="","",('05 Målinger'!AA114-'05 Målinger'!J114)*'02 Kostnader lønn, utstyr osv. '!$S$37*'05 Målinger'!$E$14*(-1))</f>
        <v/>
      </c>
      <c r="M104" s="210" t="str">
        <f>IF('05 Målinger'!Z114="","",('05 Målinger'!Z114-'05 Målinger'!I114)*'02 Kostnader lønn, utstyr osv. '!$S$32*(-1)*'05 Målinger'!$E$14)</f>
        <v/>
      </c>
      <c r="N104" s="207" t="str">
        <f>IF('05 Målinger'!AI114="","",('05 Målinger'!AI114-'05 Målinger'!$G$19)*'02 Kostnader lønn, utstyr osv. '!$S$26*(-1))</f>
        <v/>
      </c>
      <c r="O104" s="207" t="str">
        <f>IF(AND('05 Målinger'!AI114="",'05 Målinger'!AM114=""),"",('05 Målinger'!AI114+'05 Målinger'!AM114-'05 Målinger'!H114)*'02 Kostnader lønn, utstyr osv. '!$S$21/60*(-1)*'05 Målinger'!$E$14)</f>
        <v/>
      </c>
      <c r="P104" s="208" t="str">
        <f>IF('05 Målinger'!AI114="","",('kjøring-støtteark'!F107-'kjøring-støtteark'!G107)*'02 Kostnader lønn, utstyr osv. '!$S$21/60*(-1)*'05 Målinger'!$E$14)</f>
        <v/>
      </c>
      <c r="Q104" s="209" t="str">
        <f>IF('05 Målinger'!AL114="","",('05 Målinger'!AL114-'05 Målinger'!J114)*'02 Kostnader lønn, utstyr osv. '!$S$37*'05 Målinger'!$E$14*(-1))</f>
        <v/>
      </c>
      <c r="R104" s="210" t="str">
        <f>IF('05 Målinger'!AK114="","",('05 Målinger'!AK114-'05 Målinger'!I114)*'02 Kostnader lønn, utstyr osv. '!$S$32*(-1)*'05 Målinger'!$E$14)</f>
        <v/>
      </c>
      <c r="S104" s="207" t="str">
        <f>IF('05 Målinger'!AT114="","",('05 Målinger'!AT114-'05 Målinger'!$G$19)*'02 Kostnader lønn, utstyr osv. '!$S$26*(-1))</f>
        <v/>
      </c>
      <c r="T104" s="207" t="str">
        <f>IF(AND('05 Målinger'!AT114="",'05 Målinger'!AX114=""),"",('05 Målinger'!AT114+'05 Målinger'!AX114-'05 Målinger'!H114)*'02 Kostnader lønn, utstyr osv. '!$S$21/60*(-1)*'05 Målinger'!$E$14)</f>
        <v/>
      </c>
      <c r="U104" s="208" t="str">
        <f>IF('05 Målinger'!AT114="","",('kjøring-støtteark'!F107-'kjøring-støtteark'!H107)*'02 Kostnader lønn, utstyr osv. '!$S$21/60*(-1)*'05 Målinger'!$E$14)</f>
        <v/>
      </c>
      <c r="V104" s="209" t="str">
        <f>IF('05 Målinger'!AW114="","",('05 Målinger'!AW114-'05 Målinger'!J114)*'02 Kostnader lønn, utstyr osv. '!$S$37*'05 Målinger'!$E$14*(-1))</f>
        <v/>
      </c>
      <c r="W104" s="210" t="str">
        <f>IF('05 Målinger'!AV114="","",('05 Målinger'!AV114-'05 Målinger'!I114)*'02 Kostnader lønn, utstyr osv. '!$S$32*(-1)*'05 Målinger'!$E$14)</f>
        <v/>
      </c>
      <c r="X104" s="30"/>
      <c r="Y104" s="30"/>
      <c r="Z104" s="31"/>
      <c r="AA104" s="33"/>
      <c r="AB104" s="32"/>
      <c r="AC104" s="30"/>
      <c r="AD104" s="30"/>
      <c r="AE104" s="31"/>
      <c r="AF104" s="33"/>
      <c r="AG104" s="32"/>
      <c r="AH104" s="30"/>
      <c r="AI104" s="30"/>
      <c r="AJ104" s="31"/>
      <c r="AK104" s="33"/>
      <c r="AL104" s="32"/>
      <c r="AM104" s="30"/>
      <c r="AN104" s="30"/>
      <c r="AO104" s="31"/>
      <c r="AP104" s="33"/>
      <c r="AQ104" s="32"/>
      <c r="AR104" s="30"/>
      <c r="AS104" s="30"/>
      <c r="AT104" s="31"/>
      <c r="AU104" s="33"/>
      <c r="AV104" s="32"/>
      <c r="AW104" s="30"/>
      <c r="AX104" s="30"/>
      <c r="AY104" s="31"/>
      <c r="AZ104" s="33"/>
      <c r="BA104" s="32"/>
      <c r="BB104" s="30"/>
      <c r="BC104" s="30"/>
      <c r="BD104" s="31"/>
      <c r="BE104" s="33"/>
      <c r="BF104" s="32"/>
      <c r="BG104" s="30"/>
      <c r="BH104" s="30"/>
      <c r="BI104" s="31"/>
      <c r="BJ104" s="33"/>
      <c r="BK104" s="32"/>
      <c r="BL104" s="30"/>
      <c r="BM104" s="30"/>
      <c r="BN104" s="31"/>
      <c r="BO104" s="33"/>
      <c r="BP104" s="32"/>
      <c r="BQ104" s="30"/>
      <c r="BR104" s="30"/>
      <c r="BS104" s="31"/>
      <c r="BT104" s="33"/>
      <c r="BU104" s="32"/>
      <c r="BV104" s="30"/>
      <c r="BW104" s="30"/>
      <c r="BX104" s="31"/>
      <c r="BY104" s="33"/>
      <c r="BZ104" s="32"/>
      <c r="CA104" s="30"/>
      <c r="CB104" s="30"/>
      <c r="CC104" s="31"/>
      <c r="CD104" s="33"/>
      <c r="CE104" s="32"/>
      <c r="CF104" s="30"/>
      <c r="CG104" s="30"/>
      <c r="CH104" s="31"/>
      <c r="CI104" s="33"/>
      <c r="CJ104" s="32"/>
      <c r="CK104" s="30"/>
      <c r="CL104" s="30"/>
      <c r="CM104" s="31"/>
      <c r="CN104" s="33"/>
      <c r="CO104" s="32"/>
      <c r="CP104" s="30"/>
      <c r="CQ104" s="30"/>
      <c r="CR104" s="31"/>
      <c r="CS104" s="33"/>
      <c r="CT104" s="32"/>
      <c r="CU104" s="30"/>
      <c r="CV104" s="30"/>
      <c r="CW104" s="31"/>
      <c r="CX104" s="33"/>
      <c r="CY104" s="32"/>
      <c r="CZ104" s="30"/>
      <c r="DA104" s="30"/>
      <c r="DB104" s="31"/>
      <c r="DC104" s="33"/>
      <c r="DD104" s="32"/>
      <c r="DE104" s="30"/>
      <c r="DF104" s="30"/>
      <c r="DG104" s="31"/>
      <c r="DH104" s="33"/>
      <c r="DI104" s="32"/>
      <c r="DJ104" s="30"/>
      <c r="DK104" s="30"/>
      <c r="DL104" s="31"/>
      <c r="DM104" s="33"/>
      <c r="DN104" s="32"/>
      <c r="DO104" s="30"/>
      <c r="DP104" s="30"/>
      <c r="DQ104" s="31"/>
      <c r="DR104" s="33"/>
      <c r="DS104" s="32"/>
      <c r="DT104" s="26">
        <f t="shared" si="3"/>
        <v>0</v>
      </c>
      <c r="DU104" s="254">
        <f t="shared" si="2"/>
        <v>0</v>
      </c>
    </row>
    <row r="105" spans="1:125">
      <c r="A105" s="204" t="str">
        <f>IF('04 Brukerregistrering'!C105="","",'04 Brukerregistrering'!C105)</f>
        <v/>
      </c>
      <c r="B105" s="205" t="str">
        <f>IF('04 Brukerregistrering'!G105="","",'04 Brukerregistrering'!G105)</f>
        <v/>
      </c>
      <c r="C105" s="206" t="str">
        <f>IF('04 Brukerregistrering'!I105="","",'04 Brukerregistrering'!I105)</f>
        <v/>
      </c>
      <c r="D105" s="207" t="str">
        <f>IF('05 Målinger'!M115="","",('05 Målinger'!M115-'05 Målinger'!$G$19)*'02 Kostnader lønn, utstyr osv. '!$S$26*(-1))</f>
        <v/>
      </c>
      <c r="E105" s="207" t="str">
        <f>IF(AND('05 Målinger'!N115="",'05 Målinger'!Q115=""),"",('05 Målinger'!N115+'05 Målinger'!Q115-'05 Målinger'!H115)*'02 Kostnader lønn, utstyr osv. '!$S$21/60*(-1)*'05 Målinger'!$E$14)</f>
        <v/>
      </c>
      <c r="F105" s="208" t="str">
        <f>IF('05 Målinger'!M115="","",('kjøring-støtteark'!E108-'kjøring-støtteark'!D108)*'02 Kostnader lønn, utstyr osv. '!$S$21/60*(-1)*'05 Målinger'!$E$14)</f>
        <v/>
      </c>
      <c r="G105" s="209" t="str">
        <f>IF('05 Målinger'!P115="","",('05 Målinger'!P115-'05 Målinger'!J115)*'02 Kostnader lønn, utstyr osv. '!$S$37*'05 Målinger'!$E$14*(-1))</f>
        <v/>
      </c>
      <c r="H105" s="210" t="str">
        <f>IF('05 Målinger'!O115="","",('05 Målinger'!O115-'05 Målinger'!I115)*'02 Kostnader lønn, utstyr osv. '!$S$32*(-1)*'05 Målinger'!$E$14)</f>
        <v/>
      </c>
      <c r="I105" s="207" t="str">
        <f>IF('05 Målinger'!X115="","",('05 Målinger'!X115-'05 Målinger'!$G$19)*'02 Kostnader lønn, utstyr osv. '!$S$26*(-1))</f>
        <v/>
      </c>
      <c r="J105" s="207" t="str">
        <f>IF(AND('05 Målinger'!X115="",'05 Målinger'!AB115=""),"",('05 Målinger'!X115+'05 Målinger'!AB115-'05 Målinger'!H115)*'02 Kostnader lønn, utstyr osv. '!$S$21/60*(-1)*'05 Målinger'!$E$14)</f>
        <v/>
      </c>
      <c r="K105" s="208" t="str">
        <f>IF('05 Målinger'!X115="","",('kjøring-støtteark'!F108-'kjøring-støtteark'!D108)*'02 Kostnader lønn, utstyr osv. '!$S$21/60*(-1)*'05 Målinger'!$E$14)</f>
        <v/>
      </c>
      <c r="L105" s="209" t="str">
        <f>IF('05 Målinger'!AA115="","",('05 Målinger'!AA115-'05 Målinger'!J115)*'02 Kostnader lønn, utstyr osv. '!$S$37*'05 Målinger'!$E$14*(-1))</f>
        <v/>
      </c>
      <c r="M105" s="210" t="str">
        <f>IF('05 Målinger'!Z115="","",('05 Målinger'!Z115-'05 Målinger'!I115)*'02 Kostnader lønn, utstyr osv. '!$S$32*(-1)*'05 Målinger'!$E$14)</f>
        <v/>
      </c>
      <c r="N105" s="207" t="str">
        <f>IF('05 Målinger'!AI115="","",('05 Målinger'!AI115-'05 Målinger'!$G$19)*'02 Kostnader lønn, utstyr osv. '!$S$26*(-1))</f>
        <v/>
      </c>
      <c r="O105" s="207" t="str">
        <f>IF(AND('05 Målinger'!AI115="",'05 Målinger'!AM115=""),"",('05 Målinger'!AI115+'05 Målinger'!AM115-'05 Målinger'!H115)*'02 Kostnader lønn, utstyr osv. '!$S$21/60*(-1)*'05 Målinger'!$E$14)</f>
        <v/>
      </c>
      <c r="P105" s="208" t="str">
        <f>IF('05 Målinger'!AI115="","",('kjøring-støtteark'!F108-'kjøring-støtteark'!G108)*'02 Kostnader lønn, utstyr osv. '!$S$21/60*(-1)*'05 Målinger'!$E$14)</f>
        <v/>
      </c>
      <c r="Q105" s="209" t="str">
        <f>IF('05 Målinger'!AL115="","",('05 Målinger'!AL115-'05 Målinger'!J115)*'02 Kostnader lønn, utstyr osv. '!$S$37*'05 Målinger'!$E$14*(-1))</f>
        <v/>
      </c>
      <c r="R105" s="210" t="str">
        <f>IF('05 Målinger'!AK115="","",('05 Målinger'!AK115-'05 Målinger'!I115)*'02 Kostnader lønn, utstyr osv. '!$S$32*(-1)*'05 Målinger'!$E$14)</f>
        <v/>
      </c>
      <c r="S105" s="207" t="str">
        <f>IF('05 Målinger'!AT115="","",('05 Målinger'!AT115-'05 Målinger'!$G$19)*'02 Kostnader lønn, utstyr osv. '!$S$26*(-1))</f>
        <v/>
      </c>
      <c r="T105" s="207" t="str">
        <f>IF(AND('05 Målinger'!AT115="",'05 Målinger'!AX115=""),"",('05 Målinger'!AT115+'05 Målinger'!AX115-'05 Målinger'!H115)*'02 Kostnader lønn, utstyr osv. '!$S$21/60*(-1)*'05 Målinger'!$E$14)</f>
        <v/>
      </c>
      <c r="U105" s="208" t="str">
        <f>IF('05 Målinger'!AT115="","",('kjøring-støtteark'!F108-'kjøring-støtteark'!H108)*'02 Kostnader lønn, utstyr osv. '!$S$21/60*(-1)*'05 Målinger'!$E$14)</f>
        <v/>
      </c>
      <c r="V105" s="209" t="str">
        <f>IF('05 Målinger'!AW115="","",('05 Målinger'!AW115-'05 Målinger'!J115)*'02 Kostnader lønn, utstyr osv. '!$S$37*'05 Målinger'!$E$14*(-1))</f>
        <v/>
      </c>
      <c r="W105" s="210" t="str">
        <f>IF('05 Målinger'!AV115="","",('05 Målinger'!AV115-'05 Målinger'!I115)*'02 Kostnader lønn, utstyr osv. '!$S$32*(-1)*'05 Målinger'!$E$14)</f>
        <v/>
      </c>
      <c r="X105" s="30"/>
      <c r="Y105" s="30"/>
      <c r="Z105" s="31"/>
      <c r="AA105" s="33"/>
      <c r="AB105" s="32"/>
      <c r="AC105" s="30"/>
      <c r="AD105" s="30"/>
      <c r="AE105" s="31"/>
      <c r="AF105" s="33"/>
      <c r="AG105" s="32"/>
      <c r="AH105" s="30"/>
      <c r="AI105" s="30"/>
      <c r="AJ105" s="31"/>
      <c r="AK105" s="33"/>
      <c r="AL105" s="32"/>
      <c r="AM105" s="30"/>
      <c r="AN105" s="30"/>
      <c r="AO105" s="31"/>
      <c r="AP105" s="33"/>
      <c r="AQ105" s="32"/>
      <c r="AR105" s="30"/>
      <c r="AS105" s="30"/>
      <c r="AT105" s="31"/>
      <c r="AU105" s="33"/>
      <c r="AV105" s="32"/>
      <c r="AW105" s="30"/>
      <c r="AX105" s="30"/>
      <c r="AY105" s="31"/>
      <c r="AZ105" s="33"/>
      <c r="BA105" s="32"/>
      <c r="BB105" s="30"/>
      <c r="BC105" s="30"/>
      <c r="BD105" s="31"/>
      <c r="BE105" s="33"/>
      <c r="BF105" s="32"/>
      <c r="BG105" s="30"/>
      <c r="BH105" s="30"/>
      <c r="BI105" s="31"/>
      <c r="BJ105" s="33"/>
      <c r="BK105" s="32"/>
      <c r="BL105" s="30"/>
      <c r="BM105" s="30"/>
      <c r="BN105" s="31"/>
      <c r="BO105" s="33"/>
      <c r="BP105" s="32"/>
      <c r="BQ105" s="30"/>
      <c r="BR105" s="30"/>
      <c r="BS105" s="31"/>
      <c r="BT105" s="33"/>
      <c r="BU105" s="32"/>
      <c r="BV105" s="30"/>
      <c r="BW105" s="30"/>
      <c r="BX105" s="31"/>
      <c r="BY105" s="33"/>
      <c r="BZ105" s="32"/>
      <c r="CA105" s="30"/>
      <c r="CB105" s="30"/>
      <c r="CC105" s="31"/>
      <c r="CD105" s="33"/>
      <c r="CE105" s="32"/>
      <c r="CF105" s="30"/>
      <c r="CG105" s="30"/>
      <c r="CH105" s="31"/>
      <c r="CI105" s="33"/>
      <c r="CJ105" s="32"/>
      <c r="CK105" s="30"/>
      <c r="CL105" s="30"/>
      <c r="CM105" s="31"/>
      <c r="CN105" s="33"/>
      <c r="CO105" s="32"/>
      <c r="CP105" s="30"/>
      <c r="CQ105" s="30"/>
      <c r="CR105" s="31"/>
      <c r="CS105" s="33"/>
      <c r="CT105" s="32"/>
      <c r="CU105" s="30"/>
      <c r="CV105" s="30"/>
      <c r="CW105" s="31"/>
      <c r="CX105" s="33"/>
      <c r="CY105" s="32"/>
      <c r="CZ105" s="30"/>
      <c r="DA105" s="30"/>
      <c r="DB105" s="31"/>
      <c r="DC105" s="33"/>
      <c r="DD105" s="32"/>
      <c r="DE105" s="30"/>
      <c r="DF105" s="30"/>
      <c r="DG105" s="31"/>
      <c r="DH105" s="33"/>
      <c r="DI105" s="32"/>
      <c r="DJ105" s="30"/>
      <c r="DK105" s="30"/>
      <c r="DL105" s="31"/>
      <c r="DM105" s="33"/>
      <c r="DN105" s="32"/>
      <c r="DO105" s="30"/>
      <c r="DP105" s="30"/>
      <c r="DQ105" s="31"/>
      <c r="DR105" s="33"/>
      <c r="DS105" s="32"/>
      <c r="DT105" s="26">
        <f t="shared" si="3"/>
        <v>0</v>
      </c>
      <c r="DU105" s="254">
        <f t="shared" si="2"/>
        <v>0</v>
      </c>
    </row>
    <row r="106" spans="1:125">
      <c r="A106" s="204" t="str">
        <f>IF('04 Brukerregistrering'!C106="","",'04 Brukerregistrering'!C106)</f>
        <v/>
      </c>
      <c r="B106" s="205" t="str">
        <f>IF('04 Brukerregistrering'!G106="","",'04 Brukerregistrering'!G106)</f>
        <v/>
      </c>
      <c r="C106" s="206" t="str">
        <f>IF('04 Brukerregistrering'!I106="","",'04 Brukerregistrering'!I106)</f>
        <v/>
      </c>
      <c r="D106" s="207" t="str">
        <f>IF('05 Målinger'!M116="","",('05 Målinger'!M116-'05 Målinger'!$G$19)*'02 Kostnader lønn, utstyr osv. '!$S$26*(-1))</f>
        <v/>
      </c>
      <c r="E106" s="207" t="str">
        <f>IF(AND('05 Målinger'!N116="",'05 Målinger'!Q116=""),"",('05 Målinger'!N116+'05 Målinger'!Q116-'05 Målinger'!H116)*'02 Kostnader lønn, utstyr osv. '!$S$21/60*(-1)*'05 Målinger'!$E$14)</f>
        <v/>
      </c>
      <c r="F106" s="208" t="str">
        <f>IF('05 Målinger'!M116="","",('kjøring-støtteark'!E109-'kjøring-støtteark'!D109)*'02 Kostnader lønn, utstyr osv. '!$S$21/60*(-1)*'05 Målinger'!$E$14)</f>
        <v/>
      </c>
      <c r="G106" s="209" t="str">
        <f>IF('05 Målinger'!P116="","",('05 Målinger'!P116-'05 Målinger'!J116)*'02 Kostnader lønn, utstyr osv. '!$S$37*'05 Målinger'!$E$14*(-1))</f>
        <v/>
      </c>
      <c r="H106" s="210" t="str">
        <f>IF('05 Målinger'!O116="","",('05 Målinger'!O116-'05 Målinger'!I116)*'02 Kostnader lønn, utstyr osv. '!$S$32*(-1)*'05 Målinger'!$E$14)</f>
        <v/>
      </c>
      <c r="I106" s="207" t="str">
        <f>IF('05 Målinger'!X116="","",('05 Målinger'!X116-'05 Målinger'!$G$19)*'02 Kostnader lønn, utstyr osv. '!$S$26*(-1))</f>
        <v/>
      </c>
      <c r="J106" s="207" t="str">
        <f>IF(AND('05 Målinger'!X116="",'05 Målinger'!AB116=""),"",('05 Målinger'!X116+'05 Målinger'!AB116-'05 Målinger'!H116)*'02 Kostnader lønn, utstyr osv. '!$S$21/60*(-1)*'05 Målinger'!$E$14)</f>
        <v/>
      </c>
      <c r="K106" s="208" t="str">
        <f>IF('05 Målinger'!X116="","",('kjøring-støtteark'!F109-'kjøring-støtteark'!D109)*'02 Kostnader lønn, utstyr osv. '!$S$21/60*(-1)*'05 Målinger'!$E$14)</f>
        <v/>
      </c>
      <c r="L106" s="209" t="str">
        <f>IF('05 Målinger'!AA116="","",('05 Målinger'!AA116-'05 Målinger'!J116)*'02 Kostnader lønn, utstyr osv. '!$S$37*'05 Målinger'!$E$14*(-1))</f>
        <v/>
      </c>
      <c r="M106" s="210" t="str">
        <f>IF('05 Målinger'!Z116="","",('05 Målinger'!Z116-'05 Målinger'!I116)*'02 Kostnader lønn, utstyr osv. '!$S$32*(-1)*'05 Målinger'!$E$14)</f>
        <v/>
      </c>
      <c r="N106" s="207" t="str">
        <f>IF('05 Målinger'!AI116="","",('05 Målinger'!AI116-'05 Målinger'!$G$19)*'02 Kostnader lønn, utstyr osv. '!$S$26*(-1))</f>
        <v/>
      </c>
      <c r="O106" s="207" t="str">
        <f>IF(AND('05 Målinger'!AI116="",'05 Målinger'!AM116=""),"",('05 Målinger'!AI116+'05 Målinger'!AM116-'05 Målinger'!H116)*'02 Kostnader lønn, utstyr osv. '!$S$21/60*(-1)*'05 Målinger'!$E$14)</f>
        <v/>
      </c>
      <c r="P106" s="208" t="str">
        <f>IF('05 Målinger'!AI116="","",('kjøring-støtteark'!F109-'kjøring-støtteark'!G109)*'02 Kostnader lønn, utstyr osv. '!$S$21/60*(-1)*'05 Målinger'!$E$14)</f>
        <v/>
      </c>
      <c r="Q106" s="209" t="str">
        <f>IF('05 Målinger'!AL116="","",('05 Målinger'!AL116-'05 Målinger'!J116)*'02 Kostnader lønn, utstyr osv. '!$S$37*'05 Målinger'!$E$14*(-1))</f>
        <v/>
      </c>
      <c r="R106" s="210" t="str">
        <f>IF('05 Målinger'!AK116="","",('05 Målinger'!AK116-'05 Målinger'!I116)*'02 Kostnader lønn, utstyr osv. '!$S$32*(-1)*'05 Målinger'!$E$14)</f>
        <v/>
      </c>
      <c r="S106" s="207" t="str">
        <f>IF('05 Målinger'!AT116="","",('05 Målinger'!AT116-'05 Målinger'!$G$19)*'02 Kostnader lønn, utstyr osv. '!$S$26*(-1))</f>
        <v/>
      </c>
      <c r="T106" s="207" t="str">
        <f>IF(AND('05 Målinger'!AT116="",'05 Målinger'!AX116=""),"",('05 Målinger'!AT116+'05 Målinger'!AX116-'05 Målinger'!H116)*'02 Kostnader lønn, utstyr osv. '!$S$21/60*(-1)*'05 Målinger'!$E$14)</f>
        <v/>
      </c>
      <c r="U106" s="208" t="str">
        <f>IF('05 Målinger'!AT116="","",('kjøring-støtteark'!F109-'kjøring-støtteark'!H109)*'02 Kostnader lønn, utstyr osv. '!$S$21/60*(-1)*'05 Målinger'!$E$14)</f>
        <v/>
      </c>
      <c r="V106" s="209" t="str">
        <f>IF('05 Målinger'!AW116="","",('05 Målinger'!AW116-'05 Målinger'!J116)*'02 Kostnader lønn, utstyr osv. '!$S$37*'05 Målinger'!$E$14*(-1))</f>
        <v/>
      </c>
      <c r="W106" s="210" t="str">
        <f>IF('05 Målinger'!AV116="","",('05 Målinger'!AV116-'05 Målinger'!I116)*'02 Kostnader lønn, utstyr osv. '!$S$32*(-1)*'05 Målinger'!$E$14)</f>
        <v/>
      </c>
      <c r="X106" s="30"/>
      <c r="Y106" s="30"/>
      <c r="Z106" s="31"/>
      <c r="AA106" s="33"/>
      <c r="AB106" s="32"/>
      <c r="AC106" s="30"/>
      <c r="AD106" s="30"/>
      <c r="AE106" s="31"/>
      <c r="AF106" s="33"/>
      <c r="AG106" s="32"/>
      <c r="AH106" s="30"/>
      <c r="AI106" s="30"/>
      <c r="AJ106" s="31"/>
      <c r="AK106" s="33"/>
      <c r="AL106" s="32"/>
      <c r="AM106" s="30"/>
      <c r="AN106" s="30"/>
      <c r="AO106" s="31"/>
      <c r="AP106" s="33"/>
      <c r="AQ106" s="32"/>
      <c r="AR106" s="30"/>
      <c r="AS106" s="30"/>
      <c r="AT106" s="31"/>
      <c r="AU106" s="33"/>
      <c r="AV106" s="32"/>
      <c r="AW106" s="30"/>
      <c r="AX106" s="30"/>
      <c r="AY106" s="31"/>
      <c r="AZ106" s="33"/>
      <c r="BA106" s="32"/>
      <c r="BB106" s="30"/>
      <c r="BC106" s="30"/>
      <c r="BD106" s="31"/>
      <c r="BE106" s="33"/>
      <c r="BF106" s="32"/>
      <c r="BG106" s="30"/>
      <c r="BH106" s="30"/>
      <c r="BI106" s="31"/>
      <c r="BJ106" s="33"/>
      <c r="BK106" s="32"/>
      <c r="BL106" s="30"/>
      <c r="BM106" s="30"/>
      <c r="BN106" s="31"/>
      <c r="BO106" s="33"/>
      <c r="BP106" s="32"/>
      <c r="BQ106" s="30"/>
      <c r="BR106" s="30"/>
      <c r="BS106" s="31"/>
      <c r="BT106" s="33"/>
      <c r="BU106" s="32"/>
      <c r="BV106" s="30"/>
      <c r="BW106" s="30"/>
      <c r="BX106" s="31"/>
      <c r="BY106" s="33"/>
      <c r="BZ106" s="32"/>
      <c r="CA106" s="30"/>
      <c r="CB106" s="30"/>
      <c r="CC106" s="31"/>
      <c r="CD106" s="33"/>
      <c r="CE106" s="32"/>
      <c r="CF106" s="30"/>
      <c r="CG106" s="30"/>
      <c r="CH106" s="31"/>
      <c r="CI106" s="33"/>
      <c r="CJ106" s="32"/>
      <c r="CK106" s="30"/>
      <c r="CL106" s="30"/>
      <c r="CM106" s="31"/>
      <c r="CN106" s="33"/>
      <c r="CO106" s="32"/>
      <c r="CP106" s="30"/>
      <c r="CQ106" s="30"/>
      <c r="CR106" s="31"/>
      <c r="CS106" s="33"/>
      <c r="CT106" s="32"/>
      <c r="CU106" s="30"/>
      <c r="CV106" s="30"/>
      <c r="CW106" s="31"/>
      <c r="CX106" s="33"/>
      <c r="CY106" s="32"/>
      <c r="CZ106" s="30"/>
      <c r="DA106" s="30"/>
      <c r="DB106" s="31"/>
      <c r="DC106" s="33"/>
      <c r="DD106" s="32"/>
      <c r="DE106" s="30"/>
      <c r="DF106" s="30"/>
      <c r="DG106" s="31"/>
      <c r="DH106" s="33"/>
      <c r="DI106" s="32"/>
      <c r="DJ106" s="30"/>
      <c r="DK106" s="30"/>
      <c r="DL106" s="31"/>
      <c r="DM106" s="33"/>
      <c r="DN106" s="32"/>
      <c r="DO106" s="30"/>
      <c r="DP106" s="30"/>
      <c r="DQ106" s="31"/>
      <c r="DR106" s="33"/>
      <c r="DS106" s="32"/>
      <c r="DT106" s="26">
        <f t="shared" si="3"/>
        <v>0</v>
      </c>
      <c r="DU106" s="254">
        <f t="shared" si="2"/>
        <v>0</v>
      </c>
    </row>
    <row r="107" spans="1:125">
      <c r="A107" s="204" t="str">
        <f>IF('04 Brukerregistrering'!C107="","",'04 Brukerregistrering'!C107)</f>
        <v/>
      </c>
      <c r="B107" s="205" t="str">
        <f>IF('04 Brukerregistrering'!G107="","",'04 Brukerregistrering'!G107)</f>
        <v/>
      </c>
      <c r="C107" s="206" t="str">
        <f>IF('04 Brukerregistrering'!I107="","",'04 Brukerregistrering'!I107)</f>
        <v/>
      </c>
      <c r="D107" s="207" t="str">
        <f>IF('05 Målinger'!M117="","",('05 Målinger'!M117-'05 Målinger'!$G$19)*'02 Kostnader lønn, utstyr osv. '!$S$26*(-1))</f>
        <v/>
      </c>
      <c r="E107" s="207" t="str">
        <f>IF(AND('05 Målinger'!N117="",'05 Målinger'!Q117=""),"",('05 Målinger'!N117+'05 Målinger'!Q117-'05 Målinger'!H117)*'02 Kostnader lønn, utstyr osv. '!$S$21/60*(-1)*'05 Målinger'!$E$14)</f>
        <v/>
      </c>
      <c r="F107" s="208" t="str">
        <f>IF('05 Målinger'!M117="","",('kjøring-støtteark'!E110-'kjøring-støtteark'!D110)*'02 Kostnader lønn, utstyr osv. '!$S$21/60*(-1)*'05 Målinger'!$E$14)</f>
        <v/>
      </c>
      <c r="G107" s="209" t="str">
        <f>IF('05 Målinger'!P117="","",('05 Målinger'!P117-'05 Målinger'!J117)*'02 Kostnader lønn, utstyr osv. '!$S$37*'05 Målinger'!$E$14*(-1))</f>
        <v/>
      </c>
      <c r="H107" s="210" t="str">
        <f>IF('05 Målinger'!O117="","",('05 Målinger'!O117-'05 Målinger'!I117)*'02 Kostnader lønn, utstyr osv. '!$S$32*(-1)*'05 Målinger'!$E$14)</f>
        <v/>
      </c>
      <c r="I107" s="207" t="str">
        <f>IF('05 Målinger'!X117="","",('05 Målinger'!X117-'05 Målinger'!$G$19)*'02 Kostnader lønn, utstyr osv. '!$S$26*(-1))</f>
        <v/>
      </c>
      <c r="J107" s="207" t="str">
        <f>IF(AND('05 Målinger'!X117="",'05 Målinger'!AB117=""),"",('05 Målinger'!X117+'05 Målinger'!AB117-'05 Målinger'!H117)*'02 Kostnader lønn, utstyr osv. '!$S$21/60*(-1)*'05 Målinger'!$E$14)</f>
        <v/>
      </c>
      <c r="K107" s="208" t="str">
        <f>IF('05 Målinger'!X117="","",('kjøring-støtteark'!F110-'kjøring-støtteark'!D110)*'02 Kostnader lønn, utstyr osv. '!$S$21/60*(-1)*'05 Målinger'!$E$14)</f>
        <v/>
      </c>
      <c r="L107" s="209" t="str">
        <f>IF('05 Målinger'!AA117="","",('05 Målinger'!AA117-'05 Målinger'!J117)*'02 Kostnader lønn, utstyr osv. '!$S$37*'05 Målinger'!$E$14*(-1))</f>
        <v/>
      </c>
      <c r="M107" s="210" t="str">
        <f>IF('05 Målinger'!Z117="","",('05 Målinger'!Z117-'05 Målinger'!I117)*'02 Kostnader lønn, utstyr osv. '!$S$32*(-1)*'05 Målinger'!$E$14)</f>
        <v/>
      </c>
      <c r="N107" s="207" t="str">
        <f>IF('05 Målinger'!AI117="","",('05 Målinger'!AI117-'05 Målinger'!$G$19)*'02 Kostnader lønn, utstyr osv. '!$S$26*(-1))</f>
        <v/>
      </c>
      <c r="O107" s="207" t="str">
        <f>IF(AND('05 Målinger'!AI117="",'05 Målinger'!AM117=""),"",('05 Målinger'!AI117+'05 Målinger'!AM117-'05 Målinger'!H117)*'02 Kostnader lønn, utstyr osv. '!$S$21/60*(-1)*'05 Målinger'!$E$14)</f>
        <v/>
      </c>
      <c r="P107" s="208" t="str">
        <f>IF('05 Målinger'!AI117="","",('kjøring-støtteark'!F110-'kjøring-støtteark'!G110)*'02 Kostnader lønn, utstyr osv. '!$S$21/60*(-1)*'05 Målinger'!$E$14)</f>
        <v/>
      </c>
      <c r="Q107" s="209" t="str">
        <f>IF('05 Målinger'!AL117="","",('05 Målinger'!AL117-'05 Målinger'!J117)*'02 Kostnader lønn, utstyr osv. '!$S$37*'05 Målinger'!$E$14*(-1))</f>
        <v/>
      </c>
      <c r="R107" s="210" t="str">
        <f>IF('05 Målinger'!AK117="","",('05 Målinger'!AK117-'05 Målinger'!I117)*'02 Kostnader lønn, utstyr osv. '!$S$32*(-1)*'05 Målinger'!$E$14)</f>
        <v/>
      </c>
      <c r="S107" s="207" t="str">
        <f>IF('05 Målinger'!AT117="","",('05 Målinger'!AT117-'05 Målinger'!$G$19)*'02 Kostnader lønn, utstyr osv. '!$S$26*(-1))</f>
        <v/>
      </c>
      <c r="T107" s="207" t="str">
        <f>IF(AND('05 Målinger'!AT117="",'05 Målinger'!AX117=""),"",('05 Målinger'!AT117+'05 Målinger'!AX117-'05 Målinger'!H117)*'02 Kostnader lønn, utstyr osv. '!$S$21/60*(-1)*'05 Målinger'!$E$14)</f>
        <v/>
      </c>
      <c r="U107" s="208" t="str">
        <f>IF('05 Målinger'!AT117="","",('kjøring-støtteark'!F110-'kjøring-støtteark'!H110)*'02 Kostnader lønn, utstyr osv. '!$S$21/60*(-1)*'05 Målinger'!$E$14)</f>
        <v/>
      </c>
      <c r="V107" s="209" t="str">
        <f>IF('05 Målinger'!AW117="","",('05 Målinger'!AW117-'05 Målinger'!J117)*'02 Kostnader lønn, utstyr osv. '!$S$37*'05 Målinger'!$E$14*(-1))</f>
        <v/>
      </c>
      <c r="W107" s="210" t="str">
        <f>IF('05 Målinger'!AV117="","",('05 Målinger'!AV117-'05 Målinger'!I117)*'02 Kostnader lønn, utstyr osv. '!$S$32*(-1)*'05 Målinger'!$E$14)</f>
        <v/>
      </c>
      <c r="X107" s="30"/>
      <c r="Y107" s="30"/>
      <c r="Z107" s="31"/>
      <c r="AA107" s="33"/>
      <c r="AB107" s="32"/>
      <c r="AC107" s="30"/>
      <c r="AD107" s="30"/>
      <c r="AE107" s="31"/>
      <c r="AF107" s="33"/>
      <c r="AG107" s="32"/>
      <c r="AH107" s="30"/>
      <c r="AI107" s="30"/>
      <c r="AJ107" s="31"/>
      <c r="AK107" s="33"/>
      <c r="AL107" s="32"/>
      <c r="AM107" s="30"/>
      <c r="AN107" s="30"/>
      <c r="AO107" s="31"/>
      <c r="AP107" s="33"/>
      <c r="AQ107" s="32"/>
      <c r="AR107" s="30"/>
      <c r="AS107" s="30"/>
      <c r="AT107" s="31"/>
      <c r="AU107" s="33"/>
      <c r="AV107" s="32"/>
      <c r="AW107" s="30"/>
      <c r="AX107" s="30"/>
      <c r="AY107" s="31"/>
      <c r="AZ107" s="33"/>
      <c r="BA107" s="32"/>
      <c r="BB107" s="30"/>
      <c r="BC107" s="30"/>
      <c r="BD107" s="31"/>
      <c r="BE107" s="33"/>
      <c r="BF107" s="32"/>
      <c r="BG107" s="30"/>
      <c r="BH107" s="30"/>
      <c r="BI107" s="31"/>
      <c r="BJ107" s="33"/>
      <c r="BK107" s="32"/>
      <c r="BL107" s="30"/>
      <c r="BM107" s="30"/>
      <c r="BN107" s="31"/>
      <c r="BO107" s="33"/>
      <c r="BP107" s="32"/>
      <c r="BQ107" s="30"/>
      <c r="BR107" s="30"/>
      <c r="BS107" s="31"/>
      <c r="BT107" s="33"/>
      <c r="BU107" s="32"/>
      <c r="BV107" s="30"/>
      <c r="BW107" s="30"/>
      <c r="BX107" s="31"/>
      <c r="BY107" s="33"/>
      <c r="BZ107" s="32"/>
      <c r="CA107" s="30"/>
      <c r="CB107" s="30"/>
      <c r="CC107" s="31"/>
      <c r="CD107" s="33"/>
      <c r="CE107" s="32"/>
      <c r="CF107" s="30"/>
      <c r="CG107" s="30"/>
      <c r="CH107" s="31"/>
      <c r="CI107" s="33"/>
      <c r="CJ107" s="32"/>
      <c r="CK107" s="30"/>
      <c r="CL107" s="30"/>
      <c r="CM107" s="31"/>
      <c r="CN107" s="33"/>
      <c r="CO107" s="32"/>
      <c r="CP107" s="30"/>
      <c r="CQ107" s="30"/>
      <c r="CR107" s="31"/>
      <c r="CS107" s="33"/>
      <c r="CT107" s="32"/>
      <c r="CU107" s="30"/>
      <c r="CV107" s="30"/>
      <c r="CW107" s="31"/>
      <c r="CX107" s="33"/>
      <c r="CY107" s="32"/>
      <c r="CZ107" s="30"/>
      <c r="DA107" s="30"/>
      <c r="DB107" s="31"/>
      <c r="DC107" s="33"/>
      <c r="DD107" s="32"/>
      <c r="DE107" s="30"/>
      <c r="DF107" s="30"/>
      <c r="DG107" s="31"/>
      <c r="DH107" s="33"/>
      <c r="DI107" s="32"/>
      <c r="DJ107" s="30"/>
      <c r="DK107" s="30"/>
      <c r="DL107" s="31"/>
      <c r="DM107" s="33"/>
      <c r="DN107" s="32"/>
      <c r="DO107" s="30"/>
      <c r="DP107" s="30"/>
      <c r="DQ107" s="31"/>
      <c r="DR107" s="33"/>
      <c r="DS107" s="32"/>
      <c r="DT107" s="26">
        <f t="shared" si="3"/>
        <v>0</v>
      </c>
      <c r="DU107" s="254">
        <f t="shared" si="2"/>
        <v>0</v>
      </c>
    </row>
    <row r="108" spans="1:125">
      <c r="A108" s="204" t="str">
        <f>IF('04 Brukerregistrering'!C108="","",'04 Brukerregistrering'!C108)</f>
        <v/>
      </c>
      <c r="B108" s="205" t="str">
        <f>IF('04 Brukerregistrering'!G108="","",'04 Brukerregistrering'!G108)</f>
        <v/>
      </c>
      <c r="C108" s="206" t="str">
        <f>IF('04 Brukerregistrering'!I108="","",'04 Brukerregistrering'!I108)</f>
        <v/>
      </c>
      <c r="D108" s="207" t="str">
        <f>IF('05 Målinger'!M118="","",('05 Målinger'!M118-'05 Målinger'!$G$19)*'02 Kostnader lønn, utstyr osv. '!$S$26*(-1))</f>
        <v/>
      </c>
      <c r="E108" s="207" t="str">
        <f>IF(AND('05 Målinger'!N118="",'05 Målinger'!Q118=""),"",('05 Målinger'!N118+'05 Målinger'!Q118-'05 Målinger'!H118)*'02 Kostnader lønn, utstyr osv. '!$S$21/60*(-1)*'05 Målinger'!$E$14)</f>
        <v/>
      </c>
      <c r="F108" s="208" t="str">
        <f>IF('05 Målinger'!M118="","",('kjøring-støtteark'!E111-'kjøring-støtteark'!D111)*'02 Kostnader lønn, utstyr osv. '!$S$21/60*(-1)*'05 Målinger'!$E$14)</f>
        <v/>
      </c>
      <c r="G108" s="209" t="str">
        <f>IF('05 Målinger'!P118="","",('05 Målinger'!P118-'05 Målinger'!J118)*'02 Kostnader lønn, utstyr osv. '!$S$37*'05 Målinger'!$E$14*(-1))</f>
        <v/>
      </c>
      <c r="H108" s="210" t="str">
        <f>IF('05 Målinger'!O118="","",('05 Målinger'!O118-'05 Målinger'!I118)*'02 Kostnader lønn, utstyr osv. '!$S$32*(-1)*'05 Målinger'!$E$14)</f>
        <v/>
      </c>
      <c r="I108" s="207" t="str">
        <f>IF('05 Målinger'!X118="","",('05 Målinger'!X118-'05 Målinger'!$G$19)*'02 Kostnader lønn, utstyr osv. '!$S$26*(-1))</f>
        <v/>
      </c>
      <c r="J108" s="207" t="str">
        <f>IF(AND('05 Målinger'!X118="",'05 Målinger'!AB118=""),"",('05 Målinger'!X118+'05 Målinger'!AB118-'05 Målinger'!H118)*'02 Kostnader lønn, utstyr osv. '!$S$21/60*(-1)*'05 Målinger'!$E$14)</f>
        <v/>
      </c>
      <c r="K108" s="208" t="str">
        <f>IF('05 Målinger'!X118="","",('kjøring-støtteark'!F111-'kjøring-støtteark'!D111)*'02 Kostnader lønn, utstyr osv. '!$S$21/60*(-1)*'05 Målinger'!$E$14)</f>
        <v/>
      </c>
      <c r="L108" s="209" t="str">
        <f>IF('05 Målinger'!AA118="","",('05 Målinger'!AA118-'05 Målinger'!J118)*'02 Kostnader lønn, utstyr osv. '!$S$37*'05 Målinger'!$E$14*(-1))</f>
        <v/>
      </c>
      <c r="M108" s="210" t="str">
        <f>IF('05 Målinger'!Z118="","",('05 Målinger'!Z118-'05 Målinger'!I118)*'02 Kostnader lønn, utstyr osv. '!$S$32*(-1)*'05 Målinger'!$E$14)</f>
        <v/>
      </c>
      <c r="N108" s="207" t="str">
        <f>IF('05 Målinger'!AI118="","",('05 Målinger'!AI118-'05 Målinger'!$G$19)*'02 Kostnader lønn, utstyr osv. '!$S$26*(-1))</f>
        <v/>
      </c>
      <c r="O108" s="207" t="str">
        <f>IF(AND('05 Målinger'!AI118="",'05 Målinger'!AM118=""),"",('05 Målinger'!AI118+'05 Målinger'!AM118-'05 Målinger'!H118)*'02 Kostnader lønn, utstyr osv. '!$S$21/60*(-1)*'05 Målinger'!$E$14)</f>
        <v/>
      </c>
      <c r="P108" s="208" t="str">
        <f>IF('05 Målinger'!AI118="","",('kjøring-støtteark'!F111-'kjøring-støtteark'!G111)*'02 Kostnader lønn, utstyr osv. '!$S$21/60*(-1)*'05 Målinger'!$E$14)</f>
        <v/>
      </c>
      <c r="Q108" s="209" t="str">
        <f>IF('05 Målinger'!AL118="","",('05 Målinger'!AL118-'05 Målinger'!J118)*'02 Kostnader lønn, utstyr osv. '!$S$37*'05 Målinger'!$E$14*(-1))</f>
        <v/>
      </c>
      <c r="R108" s="210" t="str">
        <f>IF('05 Målinger'!AK118="","",('05 Målinger'!AK118-'05 Målinger'!I118)*'02 Kostnader lønn, utstyr osv. '!$S$32*(-1)*'05 Målinger'!$E$14)</f>
        <v/>
      </c>
      <c r="S108" s="207" t="str">
        <f>IF('05 Målinger'!AT118="","",('05 Målinger'!AT118-'05 Målinger'!$G$19)*'02 Kostnader lønn, utstyr osv. '!$S$26*(-1))</f>
        <v/>
      </c>
      <c r="T108" s="207" t="str">
        <f>IF(AND('05 Målinger'!AT118="",'05 Målinger'!AX118=""),"",('05 Målinger'!AT118+'05 Målinger'!AX118-'05 Målinger'!H118)*'02 Kostnader lønn, utstyr osv. '!$S$21/60*(-1)*'05 Målinger'!$E$14)</f>
        <v/>
      </c>
      <c r="U108" s="208" t="str">
        <f>IF('05 Målinger'!AT118="","",('kjøring-støtteark'!F111-'kjøring-støtteark'!H111)*'02 Kostnader lønn, utstyr osv. '!$S$21/60*(-1)*'05 Målinger'!$E$14)</f>
        <v/>
      </c>
      <c r="V108" s="209" t="str">
        <f>IF('05 Målinger'!AW118="","",('05 Målinger'!AW118-'05 Målinger'!J118)*'02 Kostnader lønn, utstyr osv. '!$S$37*'05 Målinger'!$E$14*(-1))</f>
        <v/>
      </c>
      <c r="W108" s="210" t="str">
        <f>IF('05 Målinger'!AV118="","",('05 Målinger'!AV118-'05 Målinger'!I118)*'02 Kostnader lønn, utstyr osv. '!$S$32*(-1)*'05 Målinger'!$E$14)</f>
        <v/>
      </c>
      <c r="X108" s="30"/>
      <c r="Y108" s="30"/>
      <c r="Z108" s="31"/>
      <c r="AA108" s="33"/>
      <c r="AB108" s="32"/>
      <c r="AC108" s="30"/>
      <c r="AD108" s="30"/>
      <c r="AE108" s="31"/>
      <c r="AF108" s="33"/>
      <c r="AG108" s="32"/>
      <c r="AH108" s="30"/>
      <c r="AI108" s="30"/>
      <c r="AJ108" s="31"/>
      <c r="AK108" s="33"/>
      <c r="AL108" s="32"/>
      <c r="AM108" s="30"/>
      <c r="AN108" s="30"/>
      <c r="AO108" s="31"/>
      <c r="AP108" s="33"/>
      <c r="AQ108" s="32"/>
      <c r="AR108" s="30"/>
      <c r="AS108" s="30"/>
      <c r="AT108" s="31"/>
      <c r="AU108" s="33"/>
      <c r="AV108" s="32"/>
      <c r="AW108" s="30"/>
      <c r="AX108" s="30"/>
      <c r="AY108" s="31"/>
      <c r="AZ108" s="33"/>
      <c r="BA108" s="32"/>
      <c r="BB108" s="30"/>
      <c r="BC108" s="30"/>
      <c r="BD108" s="31"/>
      <c r="BE108" s="33"/>
      <c r="BF108" s="32"/>
      <c r="BG108" s="30"/>
      <c r="BH108" s="30"/>
      <c r="BI108" s="31"/>
      <c r="BJ108" s="33"/>
      <c r="BK108" s="32"/>
      <c r="BL108" s="30"/>
      <c r="BM108" s="30"/>
      <c r="BN108" s="31"/>
      <c r="BO108" s="33"/>
      <c r="BP108" s="32"/>
      <c r="BQ108" s="30"/>
      <c r="BR108" s="30"/>
      <c r="BS108" s="31"/>
      <c r="BT108" s="33"/>
      <c r="BU108" s="32"/>
      <c r="BV108" s="30"/>
      <c r="BW108" s="30"/>
      <c r="BX108" s="31"/>
      <c r="BY108" s="33"/>
      <c r="BZ108" s="32"/>
      <c r="CA108" s="30"/>
      <c r="CB108" s="30"/>
      <c r="CC108" s="31"/>
      <c r="CD108" s="33"/>
      <c r="CE108" s="32"/>
      <c r="CF108" s="30"/>
      <c r="CG108" s="30"/>
      <c r="CH108" s="31"/>
      <c r="CI108" s="33"/>
      <c r="CJ108" s="32"/>
      <c r="CK108" s="30"/>
      <c r="CL108" s="30"/>
      <c r="CM108" s="31"/>
      <c r="CN108" s="33"/>
      <c r="CO108" s="32"/>
      <c r="CP108" s="30"/>
      <c r="CQ108" s="30"/>
      <c r="CR108" s="31"/>
      <c r="CS108" s="33"/>
      <c r="CT108" s="32"/>
      <c r="CU108" s="30"/>
      <c r="CV108" s="30"/>
      <c r="CW108" s="31"/>
      <c r="CX108" s="33"/>
      <c r="CY108" s="32"/>
      <c r="CZ108" s="30"/>
      <c r="DA108" s="30"/>
      <c r="DB108" s="31"/>
      <c r="DC108" s="33"/>
      <c r="DD108" s="32"/>
      <c r="DE108" s="30"/>
      <c r="DF108" s="30"/>
      <c r="DG108" s="31"/>
      <c r="DH108" s="33"/>
      <c r="DI108" s="32"/>
      <c r="DJ108" s="30"/>
      <c r="DK108" s="30"/>
      <c r="DL108" s="31"/>
      <c r="DM108" s="33"/>
      <c r="DN108" s="32"/>
      <c r="DO108" s="30"/>
      <c r="DP108" s="30"/>
      <c r="DQ108" s="31"/>
      <c r="DR108" s="33"/>
      <c r="DS108" s="32"/>
      <c r="DT108" s="26">
        <f t="shared" si="3"/>
        <v>0</v>
      </c>
      <c r="DU108" s="254">
        <f t="shared" si="2"/>
        <v>0</v>
      </c>
    </row>
    <row r="109" spans="1:125">
      <c r="A109" s="204" t="str">
        <f>IF('04 Brukerregistrering'!C109="","",'04 Brukerregistrering'!C109)</f>
        <v/>
      </c>
      <c r="B109" s="205" t="str">
        <f>IF('04 Brukerregistrering'!G109="","",'04 Brukerregistrering'!G109)</f>
        <v/>
      </c>
      <c r="C109" s="206" t="str">
        <f>IF('04 Brukerregistrering'!I109="","",'04 Brukerregistrering'!I109)</f>
        <v/>
      </c>
      <c r="D109" s="207" t="str">
        <f>IF('05 Målinger'!M119="","",('05 Målinger'!M119-'05 Målinger'!$G$19)*'02 Kostnader lønn, utstyr osv. '!$S$26*(-1))</f>
        <v/>
      </c>
      <c r="E109" s="207" t="str">
        <f>IF(AND('05 Målinger'!N119="",'05 Målinger'!Q119=""),"",('05 Målinger'!N119+'05 Målinger'!Q119-'05 Målinger'!H119)*'02 Kostnader lønn, utstyr osv. '!$S$21/60*(-1)*'05 Målinger'!$E$14)</f>
        <v/>
      </c>
      <c r="F109" s="208" t="str">
        <f>IF('05 Målinger'!M119="","",('kjøring-støtteark'!E112-'kjøring-støtteark'!D112)*'02 Kostnader lønn, utstyr osv. '!$S$21/60*(-1)*'05 Målinger'!$E$14)</f>
        <v/>
      </c>
      <c r="G109" s="209" t="str">
        <f>IF('05 Målinger'!P119="","",('05 Målinger'!P119-'05 Målinger'!J119)*'02 Kostnader lønn, utstyr osv. '!$S$37*'05 Målinger'!$E$14*(-1))</f>
        <v/>
      </c>
      <c r="H109" s="210" t="str">
        <f>IF('05 Målinger'!O119="","",('05 Målinger'!O119-'05 Målinger'!I119)*'02 Kostnader lønn, utstyr osv. '!$S$32*(-1)*'05 Målinger'!$E$14)</f>
        <v/>
      </c>
      <c r="I109" s="207" t="str">
        <f>IF('05 Målinger'!X119="","",('05 Målinger'!X119-'05 Målinger'!$G$19)*'02 Kostnader lønn, utstyr osv. '!$S$26*(-1))</f>
        <v/>
      </c>
      <c r="J109" s="207" t="str">
        <f>IF(AND('05 Målinger'!X119="",'05 Målinger'!AB119=""),"",('05 Målinger'!X119+'05 Målinger'!AB119-'05 Målinger'!H119)*'02 Kostnader lønn, utstyr osv. '!$S$21/60*(-1)*'05 Målinger'!$E$14)</f>
        <v/>
      </c>
      <c r="K109" s="208" t="str">
        <f>IF('05 Målinger'!X119="","",('kjøring-støtteark'!F112-'kjøring-støtteark'!D112)*'02 Kostnader lønn, utstyr osv. '!$S$21/60*(-1)*'05 Målinger'!$E$14)</f>
        <v/>
      </c>
      <c r="L109" s="209" t="str">
        <f>IF('05 Målinger'!AA119="","",('05 Målinger'!AA119-'05 Målinger'!J119)*'02 Kostnader lønn, utstyr osv. '!$S$37*'05 Målinger'!$E$14*(-1))</f>
        <v/>
      </c>
      <c r="M109" s="210" t="str">
        <f>IF('05 Målinger'!Z119="","",('05 Målinger'!Z119-'05 Målinger'!I119)*'02 Kostnader lønn, utstyr osv. '!$S$32*(-1)*'05 Målinger'!$E$14)</f>
        <v/>
      </c>
      <c r="N109" s="207" t="str">
        <f>IF('05 Målinger'!AI119="","",('05 Målinger'!AI119-'05 Målinger'!$G$19)*'02 Kostnader lønn, utstyr osv. '!$S$26*(-1))</f>
        <v/>
      </c>
      <c r="O109" s="207" t="str">
        <f>IF(AND('05 Målinger'!AI119="",'05 Målinger'!AM119=""),"",('05 Målinger'!AI119+'05 Målinger'!AM119-'05 Målinger'!H119)*'02 Kostnader lønn, utstyr osv. '!$S$21/60*(-1)*'05 Målinger'!$E$14)</f>
        <v/>
      </c>
      <c r="P109" s="208" t="str">
        <f>IF('05 Målinger'!AI119="","",('kjøring-støtteark'!F112-'kjøring-støtteark'!G112)*'02 Kostnader lønn, utstyr osv. '!$S$21/60*(-1)*'05 Målinger'!$E$14)</f>
        <v/>
      </c>
      <c r="Q109" s="209" t="str">
        <f>IF('05 Målinger'!AL119="","",('05 Målinger'!AL119-'05 Målinger'!J119)*'02 Kostnader lønn, utstyr osv. '!$S$37*'05 Målinger'!$E$14*(-1))</f>
        <v/>
      </c>
      <c r="R109" s="210" t="str">
        <f>IF('05 Målinger'!AK119="","",('05 Målinger'!AK119-'05 Målinger'!I119)*'02 Kostnader lønn, utstyr osv. '!$S$32*(-1)*'05 Målinger'!$E$14)</f>
        <v/>
      </c>
      <c r="S109" s="207" t="str">
        <f>IF('05 Målinger'!AT119="","",('05 Målinger'!AT119-'05 Målinger'!$G$19)*'02 Kostnader lønn, utstyr osv. '!$S$26*(-1))</f>
        <v/>
      </c>
      <c r="T109" s="207" t="str">
        <f>IF(AND('05 Målinger'!AT119="",'05 Målinger'!AX119=""),"",('05 Målinger'!AT119+'05 Målinger'!AX119-'05 Målinger'!H119)*'02 Kostnader lønn, utstyr osv. '!$S$21/60*(-1)*'05 Målinger'!$E$14)</f>
        <v/>
      </c>
      <c r="U109" s="208" t="str">
        <f>IF('05 Målinger'!AT119="","",('kjøring-støtteark'!F112-'kjøring-støtteark'!H112)*'02 Kostnader lønn, utstyr osv. '!$S$21/60*(-1)*'05 Målinger'!$E$14)</f>
        <v/>
      </c>
      <c r="V109" s="209" t="str">
        <f>IF('05 Målinger'!AW119="","",('05 Målinger'!AW119-'05 Målinger'!J119)*'02 Kostnader lønn, utstyr osv. '!$S$37*'05 Målinger'!$E$14*(-1))</f>
        <v/>
      </c>
      <c r="W109" s="210" t="str">
        <f>IF('05 Målinger'!AV119="","",('05 Målinger'!AV119-'05 Målinger'!I119)*'02 Kostnader lønn, utstyr osv. '!$S$32*(-1)*'05 Målinger'!$E$14)</f>
        <v/>
      </c>
      <c r="X109" s="30"/>
      <c r="Y109" s="30"/>
      <c r="Z109" s="31"/>
      <c r="AA109" s="33"/>
      <c r="AB109" s="32"/>
      <c r="AC109" s="30"/>
      <c r="AD109" s="30"/>
      <c r="AE109" s="31"/>
      <c r="AF109" s="33"/>
      <c r="AG109" s="32"/>
      <c r="AH109" s="30"/>
      <c r="AI109" s="30"/>
      <c r="AJ109" s="31"/>
      <c r="AK109" s="33"/>
      <c r="AL109" s="32"/>
      <c r="AM109" s="30"/>
      <c r="AN109" s="30"/>
      <c r="AO109" s="31"/>
      <c r="AP109" s="33"/>
      <c r="AQ109" s="32"/>
      <c r="AR109" s="30"/>
      <c r="AS109" s="30"/>
      <c r="AT109" s="31"/>
      <c r="AU109" s="33"/>
      <c r="AV109" s="32"/>
      <c r="AW109" s="30"/>
      <c r="AX109" s="30"/>
      <c r="AY109" s="31"/>
      <c r="AZ109" s="33"/>
      <c r="BA109" s="32"/>
      <c r="BB109" s="30"/>
      <c r="BC109" s="30"/>
      <c r="BD109" s="31"/>
      <c r="BE109" s="33"/>
      <c r="BF109" s="32"/>
      <c r="BG109" s="30"/>
      <c r="BH109" s="30"/>
      <c r="BI109" s="31"/>
      <c r="BJ109" s="33"/>
      <c r="BK109" s="32"/>
      <c r="BL109" s="30"/>
      <c r="BM109" s="30"/>
      <c r="BN109" s="31"/>
      <c r="BO109" s="33"/>
      <c r="BP109" s="32"/>
      <c r="BQ109" s="30"/>
      <c r="BR109" s="30"/>
      <c r="BS109" s="31"/>
      <c r="BT109" s="33"/>
      <c r="BU109" s="32"/>
      <c r="BV109" s="30"/>
      <c r="BW109" s="30"/>
      <c r="BX109" s="31"/>
      <c r="BY109" s="33"/>
      <c r="BZ109" s="32"/>
      <c r="CA109" s="30"/>
      <c r="CB109" s="30"/>
      <c r="CC109" s="31"/>
      <c r="CD109" s="33"/>
      <c r="CE109" s="32"/>
      <c r="CF109" s="30"/>
      <c r="CG109" s="30"/>
      <c r="CH109" s="31"/>
      <c r="CI109" s="33"/>
      <c r="CJ109" s="32"/>
      <c r="CK109" s="30"/>
      <c r="CL109" s="30"/>
      <c r="CM109" s="31"/>
      <c r="CN109" s="33"/>
      <c r="CO109" s="32"/>
      <c r="CP109" s="30"/>
      <c r="CQ109" s="30"/>
      <c r="CR109" s="31"/>
      <c r="CS109" s="33"/>
      <c r="CT109" s="32"/>
      <c r="CU109" s="30"/>
      <c r="CV109" s="30"/>
      <c r="CW109" s="31"/>
      <c r="CX109" s="33"/>
      <c r="CY109" s="32"/>
      <c r="CZ109" s="30"/>
      <c r="DA109" s="30"/>
      <c r="DB109" s="31"/>
      <c r="DC109" s="33"/>
      <c r="DD109" s="32"/>
      <c r="DE109" s="30"/>
      <c r="DF109" s="30"/>
      <c r="DG109" s="31"/>
      <c r="DH109" s="33"/>
      <c r="DI109" s="32"/>
      <c r="DJ109" s="30"/>
      <c r="DK109" s="30"/>
      <c r="DL109" s="31"/>
      <c r="DM109" s="33"/>
      <c r="DN109" s="32"/>
      <c r="DO109" s="30"/>
      <c r="DP109" s="30"/>
      <c r="DQ109" s="31"/>
      <c r="DR109" s="33"/>
      <c r="DS109" s="32"/>
      <c r="DT109" s="26">
        <f t="shared" si="3"/>
        <v>0</v>
      </c>
      <c r="DU109" s="254">
        <f t="shared" si="2"/>
        <v>0</v>
      </c>
    </row>
    <row r="110" spans="1:125">
      <c r="A110" s="204" t="str">
        <f>IF('04 Brukerregistrering'!C110="","",'04 Brukerregistrering'!C110)</f>
        <v/>
      </c>
      <c r="B110" s="205" t="str">
        <f>IF('04 Brukerregistrering'!G110="","",'04 Brukerregistrering'!G110)</f>
        <v/>
      </c>
      <c r="C110" s="206" t="str">
        <f>IF('04 Brukerregistrering'!I110="","",'04 Brukerregistrering'!I110)</f>
        <v/>
      </c>
      <c r="D110" s="207" t="str">
        <f>IF('05 Målinger'!M120="","",('05 Målinger'!M120-'05 Målinger'!$G$19)*'02 Kostnader lønn, utstyr osv. '!$S$26*(-1))</f>
        <v/>
      </c>
      <c r="E110" s="207" t="str">
        <f>IF(AND('05 Målinger'!N120="",'05 Målinger'!Q120=""),"",('05 Målinger'!N120+'05 Målinger'!Q120-'05 Målinger'!H120)*'02 Kostnader lønn, utstyr osv. '!$S$21/60*(-1)*'05 Målinger'!$E$14)</f>
        <v/>
      </c>
      <c r="F110" s="208" t="str">
        <f>IF('05 Målinger'!M120="","",('kjøring-støtteark'!E113-'kjøring-støtteark'!D113)*'02 Kostnader lønn, utstyr osv. '!$S$21/60*(-1)*'05 Målinger'!$E$14)</f>
        <v/>
      </c>
      <c r="G110" s="209" t="str">
        <f>IF('05 Målinger'!P120="","",('05 Målinger'!P120-'05 Målinger'!J120)*'02 Kostnader lønn, utstyr osv. '!$S$37*'05 Målinger'!$E$14*(-1))</f>
        <v/>
      </c>
      <c r="H110" s="210" t="str">
        <f>IF('05 Målinger'!O120="","",('05 Målinger'!O120-'05 Målinger'!I120)*'02 Kostnader lønn, utstyr osv. '!$S$32*(-1)*'05 Målinger'!$E$14)</f>
        <v/>
      </c>
      <c r="I110" s="207" t="str">
        <f>IF('05 Målinger'!X120="","",('05 Målinger'!X120-'05 Målinger'!$G$19)*'02 Kostnader lønn, utstyr osv. '!$S$26*(-1))</f>
        <v/>
      </c>
      <c r="J110" s="207" t="str">
        <f>IF(AND('05 Målinger'!X120="",'05 Målinger'!AB120=""),"",('05 Målinger'!X120+'05 Målinger'!AB120-'05 Målinger'!H120)*'02 Kostnader lønn, utstyr osv. '!$S$21/60*(-1)*'05 Målinger'!$E$14)</f>
        <v/>
      </c>
      <c r="K110" s="208" t="str">
        <f>IF('05 Målinger'!X120="","",('kjøring-støtteark'!F113-'kjøring-støtteark'!D113)*'02 Kostnader lønn, utstyr osv. '!$S$21/60*(-1)*'05 Målinger'!$E$14)</f>
        <v/>
      </c>
      <c r="L110" s="209" t="str">
        <f>IF('05 Målinger'!AA120="","",('05 Målinger'!AA120-'05 Målinger'!J120)*'02 Kostnader lønn, utstyr osv. '!$S$37*'05 Målinger'!$E$14*(-1))</f>
        <v/>
      </c>
      <c r="M110" s="210" t="str">
        <f>IF('05 Målinger'!Z120="","",('05 Målinger'!Z120-'05 Målinger'!I120)*'02 Kostnader lønn, utstyr osv. '!$S$32*(-1)*'05 Målinger'!$E$14)</f>
        <v/>
      </c>
      <c r="N110" s="207" t="str">
        <f>IF('05 Målinger'!AI120="","",('05 Målinger'!AI120-'05 Målinger'!$G$19)*'02 Kostnader lønn, utstyr osv. '!$S$26*(-1))</f>
        <v/>
      </c>
      <c r="O110" s="207" t="str">
        <f>IF(AND('05 Målinger'!AI120="",'05 Målinger'!AM120=""),"",('05 Målinger'!AI120+'05 Målinger'!AM120-'05 Målinger'!H120)*'02 Kostnader lønn, utstyr osv. '!$S$21/60*(-1)*'05 Målinger'!$E$14)</f>
        <v/>
      </c>
      <c r="P110" s="208" t="str">
        <f>IF('05 Målinger'!AI120="","",('kjøring-støtteark'!F113-'kjøring-støtteark'!G113)*'02 Kostnader lønn, utstyr osv. '!$S$21/60*(-1)*'05 Målinger'!$E$14)</f>
        <v/>
      </c>
      <c r="Q110" s="209" t="str">
        <f>IF('05 Målinger'!AL120="","",('05 Målinger'!AL120-'05 Målinger'!J120)*'02 Kostnader lønn, utstyr osv. '!$S$37*'05 Målinger'!$E$14*(-1))</f>
        <v/>
      </c>
      <c r="R110" s="210" t="str">
        <f>IF('05 Målinger'!AK120="","",('05 Målinger'!AK120-'05 Målinger'!I120)*'02 Kostnader lønn, utstyr osv. '!$S$32*(-1)*'05 Målinger'!$E$14)</f>
        <v/>
      </c>
      <c r="S110" s="207" t="str">
        <f>IF('05 Målinger'!AT120="","",('05 Målinger'!AT120-'05 Målinger'!$G$19)*'02 Kostnader lønn, utstyr osv. '!$S$26*(-1))</f>
        <v/>
      </c>
      <c r="T110" s="207" t="str">
        <f>IF(AND('05 Målinger'!AT120="",'05 Målinger'!AX120=""),"",('05 Målinger'!AT120+'05 Målinger'!AX120-'05 Målinger'!H120)*'02 Kostnader lønn, utstyr osv. '!$S$21/60*(-1)*'05 Målinger'!$E$14)</f>
        <v/>
      </c>
      <c r="U110" s="208" t="str">
        <f>IF('05 Målinger'!AT120="","",('kjøring-støtteark'!F113-'kjøring-støtteark'!H113)*'02 Kostnader lønn, utstyr osv. '!$S$21/60*(-1)*'05 Målinger'!$E$14)</f>
        <v/>
      </c>
      <c r="V110" s="209" t="str">
        <f>IF('05 Målinger'!AW120="","",('05 Målinger'!AW120-'05 Målinger'!J120)*'02 Kostnader lønn, utstyr osv. '!$S$37*'05 Målinger'!$E$14*(-1))</f>
        <v/>
      </c>
      <c r="W110" s="210" t="str">
        <f>IF('05 Målinger'!AV120="","",('05 Målinger'!AV120-'05 Målinger'!I120)*'02 Kostnader lønn, utstyr osv. '!$S$32*(-1)*'05 Målinger'!$E$14)</f>
        <v/>
      </c>
      <c r="X110" s="30"/>
      <c r="Y110" s="30"/>
      <c r="Z110" s="31"/>
      <c r="AA110" s="33"/>
      <c r="AB110" s="32"/>
      <c r="AC110" s="30"/>
      <c r="AD110" s="30"/>
      <c r="AE110" s="31"/>
      <c r="AF110" s="33"/>
      <c r="AG110" s="32"/>
      <c r="AH110" s="30"/>
      <c r="AI110" s="30"/>
      <c r="AJ110" s="31"/>
      <c r="AK110" s="33"/>
      <c r="AL110" s="32"/>
      <c r="AM110" s="30"/>
      <c r="AN110" s="30"/>
      <c r="AO110" s="31"/>
      <c r="AP110" s="33"/>
      <c r="AQ110" s="32"/>
      <c r="AR110" s="30"/>
      <c r="AS110" s="30"/>
      <c r="AT110" s="31"/>
      <c r="AU110" s="33"/>
      <c r="AV110" s="32"/>
      <c r="AW110" s="30"/>
      <c r="AX110" s="30"/>
      <c r="AY110" s="31"/>
      <c r="AZ110" s="33"/>
      <c r="BA110" s="32"/>
      <c r="BB110" s="30"/>
      <c r="BC110" s="30"/>
      <c r="BD110" s="31"/>
      <c r="BE110" s="33"/>
      <c r="BF110" s="32"/>
      <c r="BG110" s="30"/>
      <c r="BH110" s="30"/>
      <c r="BI110" s="31"/>
      <c r="BJ110" s="33"/>
      <c r="BK110" s="32"/>
      <c r="BL110" s="30"/>
      <c r="BM110" s="30"/>
      <c r="BN110" s="31"/>
      <c r="BO110" s="33"/>
      <c r="BP110" s="32"/>
      <c r="BQ110" s="30"/>
      <c r="BR110" s="30"/>
      <c r="BS110" s="31"/>
      <c r="BT110" s="33"/>
      <c r="BU110" s="32"/>
      <c r="BV110" s="30"/>
      <c r="BW110" s="30"/>
      <c r="BX110" s="31"/>
      <c r="BY110" s="33"/>
      <c r="BZ110" s="32"/>
      <c r="CA110" s="30"/>
      <c r="CB110" s="30"/>
      <c r="CC110" s="31"/>
      <c r="CD110" s="33"/>
      <c r="CE110" s="32"/>
      <c r="CF110" s="30"/>
      <c r="CG110" s="30"/>
      <c r="CH110" s="31"/>
      <c r="CI110" s="33"/>
      <c r="CJ110" s="32"/>
      <c r="CK110" s="30"/>
      <c r="CL110" s="30"/>
      <c r="CM110" s="31"/>
      <c r="CN110" s="33"/>
      <c r="CO110" s="32"/>
      <c r="CP110" s="30"/>
      <c r="CQ110" s="30"/>
      <c r="CR110" s="31"/>
      <c r="CS110" s="33"/>
      <c r="CT110" s="32"/>
      <c r="CU110" s="30"/>
      <c r="CV110" s="30"/>
      <c r="CW110" s="31"/>
      <c r="CX110" s="33"/>
      <c r="CY110" s="32"/>
      <c r="CZ110" s="30"/>
      <c r="DA110" s="30"/>
      <c r="DB110" s="31"/>
      <c r="DC110" s="33"/>
      <c r="DD110" s="32"/>
      <c r="DE110" s="30"/>
      <c r="DF110" s="30"/>
      <c r="DG110" s="31"/>
      <c r="DH110" s="33"/>
      <c r="DI110" s="32"/>
      <c r="DJ110" s="30"/>
      <c r="DK110" s="30"/>
      <c r="DL110" s="31"/>
      <c r="DM110" s="33"/>
      <c r="DN110" s="32"/>
      <c r="DO110" s="30"/>
      <c r="DP110" s="30"/>
      <c r="DQ110" s="31"/>
      <c r="DR110" s="33"/>
      <c r="DS110" s="32"/>
      <c r="DT110" s="26">
        <f t="shared" si="3"/>
        <v>0</v>
      </c>
      <c r="DU110" s="254">
        <f t="shared" si="2"/>
        <v>0</v>
      </c>
    </row>
    <row r="111" spans="1:125">
      <c r="A111" s="204" t="str">
        <f>IF('04 Brukerregistrering'!C111="","",'04 Brukerregistrering'!C111)</f>
        <v/>
      </c>
      <c r="B111" s="205" t="str">
        <f>IF('04 Brukerregistrering'!G111="","",'04 Brukerregistrering'!G111)</f>
        <v/>
      </c>
      <c r="C111" s="206" t="str">
        <f>IF('04 Brukerregistrering'!I111="","",'04 Brukerregistrering'!I111)</f>
        <v/>
      </c>
      <c r="D111" s="207" t="str">
        <f>IF('05 Målinger'!M121="","",('05 Målinger'!M121-'05 Målinger'!$G$19)*'02 Kostnader lønn, utstyr osv. '!$S$26*(-1))</f>
        <v/>
      </c>
      <c r="E111" s="207" t="str">
        <f>IF(AND('05 Målinger'!N121="",'05 Målinger'!Q121=""),"",('05 Målinger'!N121+'05 Målinger'!Q121-'05 Målinger'!H121)*'02 Kostnader lønn, utstyr osv. '!$S$21/60*(-1)*'05 Målinger'!$E$14)</f>
        <v/>
      </c>
      <c r="F111" s="208" t="str">
        <f>IF('05 Målinger'!M121="","",('kjøring-støtteark'!E114-'kjøring-støtteark'!D114)*'02 Kostnader lønn, utstyr osv. '!$S$21/60*(-1)*'05 Målinger'!$E$14)</f>
        <v/>
      </c>
      <c r="G111" s="209" t="str">
        <f>IF('05 Målinger'!P121="","",('05 Målinger'!P121-'05 Målinger'!J121)*'02 Kostnader lønn, utstyr osv. '!$S$37*'05 Målinger'!$E$14*(-1))</f>
        <v/>
      </c>
      <c r="H111" s="210" t="str">
        <f>IF('05 Målinger'!O121="","",('05 Målinger'!O121-'05 Målinger'!I121)*'02 Kostnader lønn, utstyr osv. '!$S$32*(-1)*'05 Målinger'!$E$14)</f>
        <v/>
      </c>
      <c r="I111" s="207" t="str">
        <f>IF('05 Målinger'!X121="","",('05 Målinger'!X121-'05 Målinger'!$G$19)*'02 Kostnader lønn, utstyr osv. '!$S$26*(-1))</f>
        <v/>
      </c>
      <c r="J111" s="207" t="str">
        <f>IF(AND('05 Målinger'!X121="",'05 Målinger'!AB121=""),"",('05 Målinger'!X121+'05 Målinger'!AB121-'05 Målinger'!H121)*'02 Kostnader lønn, utstyr osv. '!$S$21/60*(-1)*'05 Målinger'!$E$14)</f>
        <v/>
      </c>
      <c r="K111" s="208" t="str">
        <f>IF('05 Målinger'!X121="","",('kjøring-støtteark'!F114-'kjøring-støtteark'!D114)*'02 Kostnader lønn, utstyr osv. '!$S$21/60*(-1)*'05 Målinger'!$E$14)</f>
        <v/>
      </c>
      <c r="L111" s="209" t="str">
        <f>IF('05 Målinger'!AA121="","",('05 Målinger'!AA121-'05 Målinger'!J121)*'02 Kostnader lønn, utstyr osv. '!$S$37*'05 Målinger'!$E$14*(-1))</f>
        <v/>
      </c>
      <c r="M111" s="210" t="str">
        <f>IF('05 Målinger'!Z121="","",('05 Målinger'!Z121-'05 Målinger'!I121)*'02 Kostnader lønn, utstyr osv. '!$S$32*(-1)*'05 Målinger'!$E$14)</f>
        <v/>
      </c>
      <c r="N111" s="207" t="str">
        <f>IF('05 Målinger'!AI121="","",('05 Målinger'!AI121-'05 Målinger'!$G$19)*'02 Kostnader lønn, utstyr osv. '!$S$26*(-1))</f>
        <v/>
      </c>
      <c r="O111" s="207" t="str">
        <f>IF(AND('05 Målinger'!AI121="",'05 Målinger'!AM121=""),"",('05 Målinger'!AI121+'05 Målinger'!AM121-'05 Målinger'!H121)*'02 Kostnader lønn, utstyr osv. '!$S$21/60*(-1)*'05 Målinger'!$E$14)</f>
        <v/>
      </c>
      <c r="P111" s="208" t="str">
        <f>IF('05 Målinger'!AI121="","",('kjøring-støtteark'!F114-'kjøring-støtteark'!G114)*'02 Kostnader lønn, utstyr osv. '!$S$21/60*(-1)*'05 Målinger'!$E$14)</f>
        <v/>
      </c>
      <c r="Q111" s="209" t="str">
        <f>IF('05 Målinger'!AL121="","",('05 Målinger'!AL121-'05 Målinger'!J121)*'02 Kostnader lønn, utstyr osv. '!$S$37*'05 Målinger'!$E$14*(-1))</f>
        <v/>
      </c>
      <c r="R111" s="210" t="str">
        <f>IF('05 Målinger'!AK121="","",('05 Målinger'!AK121-'05 Målinger'!I121)*'02 Kostnader lønn, utstyr osv. '!$S$32*(-1)*'05 Målinger'!$E$14)</f>
        <v/>
      </c>
      <c r="S111" s="207" t="str">
        <f>IF('05 Målinger'!AT121="","",('05 Målinger'!AT121-'05 Målinger'!$G$19)*'02 Kostnader lønn, utstyr osv. '!$S$26*(-1))</f>
        <v/>
      </c>
      <c r="T111" s="207" t="str">
        <f>IF(AND('05 Målinger'!AT121="",'05 Målinger'!AX121=""),"",('05 Målinger'!AT121+'05 Målinger'!AX121-'05 Målinger'!H121)*'02 Kostnader lønn, utstyr osv. '!$S$21/60*(-1)*'05 Målinger'!$E$14)</f>
        <v/>
      </c>
      <c r="U111" s="208" t="str">
        <f>IF('05 Målinger'!AT121="","",('kjøring-støtteark'!F114-'kjøring-støtteark'!H114)*'02 Kostnader lønn, utstyr osv. '!$S$21/60*(-1)*'05 Målinger'!$E$14)</f>
        <v/>
      </c>
      <c r="V111" s="209" t="str">
        <f>IF('05 Målinger'!AW121="","",('05 Målinger'!AW121-'05 Målinger'!J121)*'02 Kostnader lønn, utstyr osv. '!$S$37*'05 Målinger'!$E$14*(-1))</f>
        <v/>
      </c>
      <c r="W111" s="210" t="str">
        <f>IF('05 Målinger'!AV121="","",('05 Målinger'!AV121-'05 Målinger'!I121)*'02 Kostnader lønn, utstyr osv. '!$S$32*(-1)*'05 Målinger'!$E$14)</f>
        <v/>
      </c>
      <c r="X111" s="30"/>
      <c r="Y111" s="30"/>
      <c r="Z111" s="31"/>
      <c r="AA111" s="33"/>
      <c r="AB111" s="32"/>
      <c r="AC111" s="30"/>
      <c r="AD111" s="30"/>
      <c r="AE111" s="31"/>
      <c r="AF111" s="33"/>
      <c r="AG111" s="32"/>
      <c r="AH111" s="30"/>
      <c r="AI111" s="30"/>
      <c r="AJ111" s="31"/>
      <c r="AK111" s="33"/>
      <c r="AL111" s="32"/>
      <c r="AM111" s="30"/>
      <c r="AN111" s="30"/>
      <c r="AO111" s="31"/>
      <c r="AP111" s="33"/>
      <c r="AQ111" s="32"/>
      <c r="AR111" s="30"/>
      <c r="AS111" s="30"/>
      <c r="AT111" s="31"/>
      <c r="AU111" s="33"/>
      <c r="AV111" s="32"/>
      <c r="AW111" s="30"/>
      <c r="AX111" s="30"/>
      <c r="AY111" s="31"/>
      <c r="AZ111" s="33"/>
      <c r="BA111" s="32"/>
      <c r="BB111" s="30"/>
      <c r="BC111" s="30"/>
      <c r="BD111" s="31"/>
      <c r="BE111" s="33"/>
      <c r="BF111" s="32"/>
      <c r="BG111" s="30"/>
      <c r="BH111" s="30"/>
      <c r="BI111" s="31"/>
      <c r="BJ111" s="33"/>
      <c r="BK111" s="32"/>
      <c r="BL111" s="30"/>
      <c r="BM111" s="30"/>
      <c r="BN111" s="31"/>
      <c r="BO111" s="33"/>
      <c r="BP111" s="32"/>
      <c r="BQ111" s="30"/>
      <c r="BR111" s="30"/>
      <c r="BS111" s="31"/>
      <c r="BT111" s="33"/>
      <c r="BU111" s="32"/>
      <c r="BV111" s="30"/>
      <c r="BW111" s="30"/>
      <c r="BX111" s="31"/>
      <c r="BY111" s="33"/>
      <c r="BZ111" s="32"/>
      <c r="CA111" s="30"/>
      <c r="CB111" s="30"/>
      <c r="CC111" s="31"/>
      <c r="CD111" s="33"/>
      <c r="CE111" s="32"/>
      <c r="CF111" s="30"/>
      <c r="CG111" s="30"/>
      <c r="CH111" s="31"/>
      <c r="CI111" s="33"/>
      <c r="CJ111" s="32"/>
      <c r="CK111" s="30"/>
      <c r="CL111" s="30"/>
      <c r="CM111" s="31"/>
      <c r="CN111" s="33"/>
      <c r="CO111" s="32"/>
      <c r="CP111" s="30"/>
      <c r="CQ111" s="30"/>
      <c r="CR111" s="31"/>
      <c r="CS111" s="33"/>
      <c r="CT111" s="32"/>
      <c r="CU111" s="30"/>
      <c r="CV111" s="30"/>
      <c r="CW111" s="31"/>
      <c r="CX111" s="33"/>
      <c r="CY111" s="32"/>
      <c r="CZ111" s="30"/>
      <c r="DA111" s="30"/>
      <c r="DB111" s="31"/>
      <c r="DC111" s="33"/>
      <c r="DD111" s="32"/>
      <c r="DE111" s="30"/>
      <c r="DF111" s="30"/>
      <c r="DG111" s="31"/>
      <c r="DH111" s="33"/>
      <c r="DI111" s="32"/>
      <c r="DJ111" s="30"/>
      <c r="DK111" s="30"/>
      <c r="DL111" s="31"/>
      <c r="DM111" s="33"/>
      <c r="DN111" s="32"/>
      <c r="DO111" s="30"/>
      <c r="DP111" s="30"/>
      <c r="DQ111" s="31"/>
      <c r="DR111" s="33"/>
      <c r="DS111" s="32"/>
      <c r="DT111" s="26">
        <f t="shared" si="3"/>
        <v>0</v>
      </c>
      <c r="DU111" s="254">
        <f t="shared" si="2"/>
        <v>0</v>
      </c>
    </row>
    <row r="112" spans="1:125">
      <c r="A112" s="204" t="str">
        <f>IF('04 Brukerregistrering'!C112="","",'04 Brukerregistrering'!C112)</f>
        <v/>
      </c>
      <c r="B112" s="205" t="str">
        <f>IF('04 Brukerregistrering'!G112="","",'04 Brukerregistrering'!G112)</f>
        <v/>
      </c>
      <c r="C112" s="206" t="str">
        <f>IF('04 Brukerregistrering'!I112="","",'04 Brukerregistrering'!I112)</f>
        <v/>
      </c>
      <c r="D112" s="207" t="str">
        <f>IF('05 Målinger'!M122="","",('05 Målinger'!M122-'05 Målinger'!$G$19)*'02 Kostnader lønn, utstyr osv. '!$S$26*(-1))</f>
        <v/>
      </c>
      <c r="E112" s="207" t="str">
        <f>IF(AND('05 Målinger'!N122="",'05 Målinger'!Q122=""),"",('05 Målinger'!N122+'05 Målinger'!Q122-'05 Målinger'!H122)*'02 Kostnader lønn, utstyr osv. '!$S$21/60*(-1)*'05 Målinger'!$E$14)</f>
        <v/>
      </c>
      <c r="F112" s="208" t="str">
        <f>IF('05 Målinger'!M122="","",('kjøring-støtteark'!E115-'kjøring-støtteark'!D115)*'02 Kostnader lønn, utstyr osv. '!$S$21/60*(-1)*'05 Målinger'!$E$14)</f>
        <v/>
      </c>
      <c r="G112" s="209" t="str">
        <f>IF('05 Målinger'!P122="","",('05 Målinger'!P122-'05 Målinger'!J122)*'02 Kostnader lønn, utstyr osv. '!$S$37*'05 Målinger'!$E$14*(-1))</f>
        <v/>
      </c>
      <c r="H112" s="210" t="str">
        <f>IF('05 Målinger'!O122="","",('05 Målinger'!O122-'05 Målinger'!I122)*'02 Kostnader lønn, utstyr osv. '!$S$32*(-1)*'05 Målinger'!$E$14)</f>
        <v/>
      </c>
      <c r="I112" s="207" t="str">
        <f>IF('05 Målinger'!X122="","",('05 Målinger'!X122-'05 Målinger'!$G$19)*'02 Kostnader lønn, utstyr osv. '!$S$26*(-1))</f>
        <v/>
      </c>
      <c r="J112" s="207" t="str">
        <f>IF(AND('05 Målinger'!X122="",'05 Målinger'!AB122=""),"",('05 Målinger'!X122+'05 Målinger'!AB122-'05 Målinger'!H122)*'02 Kostnader lønn, utstyr osv. '!$S$21/60*(-1)*'05 Målinger'!$E$14)</f>
        <v/>
      </c>
      <c r="K112" s="208" t="str">
        <f>IF('05 Målinger'!X122="","",('kjøring-støtteark'!F115-'kjøring-støtteark'!D115)*'02 Kostnader lønn, utstyr osv. '!$S$21/60*(-1)*'05 Målinger'!$E$14)</f>
        <v/>
      </c>
      <c r="L112" s="209" t="str">
        <f>IF('05 Målinger'!AA122="","",('05 Målinger'!AA122-'05 Målinger'!J122)*'02 Kostnader lønn, utstyr osv. '!$S$37*'05 Målinger'!$E$14*(-1))</f>
        <v/>
      </c>
      <c r="M112" s="210" t="str">
        <f>IF('05 Målinger'!Z122="","",('05 Målinger'!Z122-'05 Målinger'!I122)*'02 Kostnader lønn, utstyr osv. '!$S$32*(-1)*'05 Målinger'!$E$14)</f>
        <v/>
      </c>
      <c r="N112" s="207" t="str">
        <f>IF('05 Målinger'!AI122="","",('05 Målinger'!AI122-'05 Målinger'!$G$19)*'02 Kostnader lønn, utstyr osv. '!$S$26*(-1))</f>
        <v/>
      </c>
      <c r="O112" s="207" t="str">
        <f>IF(AND('05 Målinger'!AI122="",'05 Målinger'!AM122=""),"",('05 Målinger'!AI122+'05 Målinger'!AM122-'05 Målinger'!H122)*'02 Kostnader lønn, utstyr osv. '!$S$21/60*(-1)*'05 Målinger'!$E$14)</f>
        <v/>
      </c>
      <c r="P112" s="208" t="str">
        <f>IF('05 Målinger'!AI122="","",('kjøring-støtteark'!F115-'kjøring-støtteark'!G115)*'02 Kostnader lønn, utstyr osv. '!$S$21/60*(-1)*'05 Målinger'!$E$14)</f>
        <v/>
      </c>
      <c r="Q112" s="209" t="str">
        <f>IF('05 Målinger'!AL122="","",('05 Målinger'!AL122-'05 Målinger'!J122)*'02 Kostnader lønn, utstyr osv. '!$S$37*'05 Målinger'!$E$14*(-1))</f>
        <v/>
      </c>
      <c r="R112" s="210" t="str">
        <f>IF('05 Målinger'!AK122="","",('05 Målinger'!AK122-'05 Målinger'!I122)*'02 Kostnader lønn, utstyr osv. '!$S$32*(-1)*'05 Målinger'!$E$14)</f>
        <v/>
      </c>
      <c r="S112" s="207" t="str">
        <f>IF('05 Målinger'!AT122="","",('05 Målinger'!AT122-'05 Målinger'!$G$19)*'02 Kostnader lønn, utstyr osv. '!$S$26*(-1))</f>
        <v/>
      </c>
      <c r="T112" s="207" t="str">
        <f>IF(AND('05 Målinger'!AT122="",'05 Målinger'!AX122=""),"",('05 Målinger'!AT122+'05 Målinger'!AX122-'05 Målinger'!H122)*'02 Kostnader lønn, utstyr osv. '!$S$21/60*(-1)*'05 Målinger'!$E$14)</f>
        <v/>
      </c>
      <c r="U112" s="208" t="str">
        <f>IF('05 Målinger'!AT122="","",('kjøring-støtteark'!F115-'kjøring-støtteark'!H115)*'02 Kostnader lønn, utstyr osv. '!$S$21/60*(-1)*'05 Målinger'!$E$14)</f>
        <v/>
      </c>
      <c r="V112" s="209" t="str">
        <f>IF('05 Målinger'!AW122="","",('05 Målinger'!AW122-'05 Målinger'!J122)*'02 Kostnader lønn, utstyr osv. '!$S$37*'05 Målinger'!$E$14*(-1))</f>
        <v/>
      </c>
      <c r="W112" s="210" t="str">
        <f>IF('05 Målinger'!AV122="","",('05 Målinger'!AV122-'05 Målinger'!I122)*'02 Kostnader lønn, utstyr osv. '!$S$32*(-1)*'05 Målinger'!$E$14)</f>
        <v/>
      </c>
      <c r="X112" s="30"/>
      <c r="Y112" s="30"/>
      <c r="Z112" s="31"/>
      <c r="AA112" s="33"/>
      <c r="AB112" s="32"/>
      <c r="AC112" s="30"/>
      <c r="AD112" s="30"/>
      <c r="AE112" s="31"/>
      <c r="AF112" s="33"/>
      <c r="AG112" s="32"/>
      <c r="AH112" s="30"/>
      <c r="AI112" s="30"/>
      <c r="AJ112" s="31"/>
      <c r="AK112" s="33"/>
      <c r="AL112" s="32"/>
      <c r="AM112" s="30"/>
      <c r="AN112" s="30"/>
      <c r="AO112" s="31"/>
      <c r="AP112" s="33"/>
      <c r="AQ112" s="32"/>
      <c r="AR112" s="30"/>
      <c r="AS112" s="30"/>
      <c r="AT112" s="31"/>
      <c r="AU112" s="33"/>
      <c r="AV112" s="32"/>
      <c r="AW112" s="30"/>
      <c r="AX112" s="30"/>
      <c r="AY112" s="31"/>
      <c r="AZ112" s="33"/>
      <c r="BA112" s="32"/>
      <c r="BB112" s="30"/>
      <c r="BC112" s="30"/>
      <c r="BD112" s="31"/>
      <c r="BE112" s="33"/>
      <c r="BF112" s="32"/>
      <c r="BG112" s="30"/>
      <c r="BH112" s="30"/>
      <c r="BI112" s="31"/>
      <c r="BJ112" s="33"/>
      <c r="BK112" s="32"/>
      <c r="BL112" s="30"/>
      <c r="BM112" s="30"/>
      <c r="BN112" s="31"/>
      <c r="BO112" s="33"/>
      <c r="BP112" s="32"/>
      <c r="BQ112" s="30"/>
      <c r="BR112" s="30"/>
      <c r="BS112" s="31"/>
      <c r="BT112" s="33"/>
      <c r="BU112" s="32"/>
      <c r="BV112" s="30"/>
      <c r="BW112" s="30"/>
      <c r="BX112" s="31"/>
      <c r="BY112" s="33"/>
      <c r="BZ112" s="32"/>
      <c r="CA112" s="30"/>
      <c r="CB112" s="30"/>
      <c r="CC112" s="31"/>
      <c r="CD112" s="33"/>
      <c r="CE112" s="32"/>
      <c r="CF112" s="30"/>
      <c r="CG112" s="30"/>
      <c r="CH112" s="31"/>
      <c r="CI112" s="33"/>
      <c r="CJ112" s="32"/>
      <c r="CK112" s="30"/>
      <c r="CL112" s="30"/>
      <c r="CM112" s="31"/>
      <c r="CN112" s="33"/>
      <c r="CO112" s="32"/>
      <c r="CP112" s="30"/>
      <c r="CQ112" s="30"/>
      <c r="CR112" s="31"/>
      <c r="CS112" s="33"/>
      <c r="CT112" s="32"/>
      <c r="CU112" s="30"/>
      <c r="CV112" s="30"/>
      <c r="CW112" s="31"/>
      <c r="CX112" s="33"/>
      <c r="CY112" s="32"/>
      <c r="CZ112" s="30"/>
      <c r="DA112" s="30"/>
      <c r="DB112" s="31"/>
      <c r="DC112" s="33"/>
      <c r="DD112" s="32"/>
      <c r="DE112" s="30"/>
      <c r="DF112" s="30"/>
      <c r="DG112" s="31"/>
      <c r="DH112" s="33"/>
      <c r="DI112" s="32"/>
      <c r="DJ112" s="30"/>
      <c r="DK112" s="30"/>
      <c r="DL112" s="31"/>
      <c r="DM112" s="33"/>
      <c r="DN112" s="32"/>
      <c r="DO112" s="30"/>
      <c r="DP112" s="30"/>
      <c r="DQ112" s="31"/>
      <c r="DR112" s="33"/>
      <c r="DS112" s="32"/>
      <c r="DT112" s="26">
        <f t="shared" si="3"/>
        <v>0</v>
      </c>
      <c r="DU112" s="254">
        <f t="shared" si="2"/>
        <v>0</v>
      </c>
    </row>
    <row r="113" spans="1:125">
      <c r="A113" s="204" t="str">
        <f>IF('04 Brukerregistrering'!C113="","",'04 Brukerregistrering'!C113)</f>
        <v/>
      </c>
      <c r="B113" s="205" t="str">
        <f>IF('04 Brukerregistrering'!G113="","",'04 Brukerregistrering'!G113)</f>
        <v/>
      </c>
      <c r="C113" s="206" t="str">
        <f>IF('04 Brukerregistrering'!I113="","",'04 Brukerregistrering'!I113)</f>
        <v/>
      </c>
      <c r="D113" s="207" t="str">
        <f>IF('05 Målinger'!M123="","",('05 Målinger'!M123-'05 Målinger'!$G$19)*'02 Kostnader lønn, utstyr osv. '!$S$26*(-1))</f>
        <v/>
      </c>
      <c r="E113" s="207" t="str">
        <f>IF(AND('05 Målinger'!N123="",'05 Målinger'!Q123=""),"",('05 Målinger'!N123+'05 Målinger'!Q123-'05 Målinger'!H123)*'02 Kostnader lønn, utstyr osv. '!$S$21/60*(-1)*'05 Målinger'!$E$14)</f>
        <v/>
      </c>
      <c r="F113" s="208" t="str">
        <f>IF('05 Målinger'!M123="","",('kjøring-støtteark'!E116-'kjøring-støtteark'!D116)*'02 Kostnader lønn, utstyr osv. '!$S$21/60*(-1)*'05 Målinger'!$E$14)</f>
        <v/>
      </c>
      <c r="G113" s="209" t="str">
        <f>IF('05 Målinger'!P123="","",('05 Målinger'!P123-'05 Målinger'!J123)*'02 Kostnader lønn, utstyr osv. '!$S$37*'05 Målinger'!$E$14*(-1))</f>
        <v/>
      </c>
      <c r="H113" s="210" t="str">
        <f>IF('05 Målinger'!O123="","",('05 Målinger'!O123-'05 Målinger'!I123)*'02 Kostnader lønn, utstyr osv. '!$S$32*(-1)*'05 Målinger'!$E$14)</f>
        <v/>
      </c>
      <c r="I113" s="207" t="str">
        <f>IF('05 Målinger'!X123="","",('05 Målinger'!X123-'05 Målinger'!$G$19)*'02 Kostnader lønn, utstyr osv. '!$S$26*(-1))</f>
        <v/>
      </c>
      <c r="J113" s="207" t="str">
        <f>IF(AND('05 Målinger'!X123="",'05 Målinger'!AB123=""),"",('05 Målinger'!X123+'05 Målinger'!AB123-'05 Målinger'!H123)*'02 Kostnader lønn, utstyr osv. '!$S$21/60*(-1)*'05 Målinger'!$E$14)</f>
        <v/>
      </c>
      <c r="K113" s="208" t="str">
        <f>IF('05 Målinger'!X123="","",('kjøring-støtteark'!F116-'kjøring-støtteark'!D116)*'02 Kostnader lønn, utstyr osv. '!$S$21/60*(-1)*'05 Målinger'!$E$14)</f>
        <v/>
      </c>
      <c r="L113" s="209" t="str">
        <f>IF('05 Målinger'!AA123="","",('05 Målinger'!AA123-'05 Målinger'!J123)*'02 Kostnader lønn, utstyr osv. '!$S$37*'05 Målinger'!$E$14*(-1))</f>
        <v/>
      </c>
      <c r="M113" s="210" t="str">
        <f>IF('05 Målinger'!Z123="","",('05 Målinger'!Z123-'05 Målinger'!I123)*'02 Kostnader lønn, utstyr osv. '!$S$32*(-1)*'05 Målinger'!$E$14)</f>
        <v/>
      </c>
      <c r="N113" s="207" t="str">
        <f>IF('05 Målinger'!AI123="","",('05 Målinger'!AI123-'05 Målinger'!$G$19)*'02 Kostnader lønn, utstyr osv. '!$S$26*(-1))</f>
        <v/>
      </c>
      <c r="O113" s="207" t="str">
        <f>IF(AND('05 Målinger'!AI123="",'05 Målinger'!AM123=""),"",('05 Målinger'!AI123+'05 Målinger'!AM123-'05 Målinger'!H123)*'02 Kostnader lønn, utstyr osv. '!$S$21/60*(-1)*'05 Målinger'!$E$14)</f>
        <v/>
      </c>
      <c r="P113" s="208" t="str">
        <f>IF('05 Målinger'!AI123="","",('kjøring-støtteark'!F116-'kjøring-støtteark'!G116)*'02 Kostnader lønn, utstyr osv. '!$S$21/60*(-1)*'05 Målinger'!$E$14)</f>
        <v/>
      </c>
      <c r="Q113" s="209" t="str">
        <f>IF('05 Målinger'!AL123="","",('05 Målinger'!AL123-'05 Målinger'!J123)*'02 Kostnader lønn, utstyr osv. '!$S$37*'05 Målinger'!$E$14*(-1))</f>
        <v/>
      </c>
      <c r="R113" s="210" t="str">
        <f>IF('05 Målinger'!AK123="","",('05 Målinger'!AK123-'05 Målinger'!I123)*'02 Kostnader lønn, utstyr osv. '!$S$32*(-1)*'05 Målinger'!$E$14)</f>
        <v/>
      </c>
      <c r="S113" s="207" t="str">
        <f>IF('05 Målinger'!AT123="","",('05 Målinger'!AT123-'05 Målinger'!$G$19)*'02 Kostnader lønn, utstyr osv. '!$S$26*(-1))</f>
        <v/>
      </c>
      <c r="T113" s="207" t="str">
        <f>IF(AND('05 Målinger'!AT123="",'05 Målinger'!AX123=""),"",('05 Målinger'!AT123+'05 Målinger'!AX123-'05 Målinger'!H123)*'02 Kostnader lønn, utstyr osv. '!$S$21/60*(-1)*'05 Målinger'!$E$14)</f>
        <v/>
      </c>
      <c r="U113" s="208" t="str">
        <f>IF('05 Målinger'!AT123="","",('kjøring-støtteark'!F116-'kjøring-støtteark'!H116)*'02 Kostnader lønn, utstyr osv. '!$S$21/60*(-1)*'05 Målinger'!$E$14)</f>
        <v/>
      </c>
      <c r="V113" s="209" t="str">
        <f>IF('05 Målinger'!AW123="","",('05 Målinger'!AW123-'05 Målinger'!J123)*'02 Kostnader lønn, utstyr osv. '!$S$37*'05 Målinger'!$E$14*(-1))</f>
        <v/>
      </c>
      <c r="W113" s="210" t="str">
        <f>IF('05 Målinger'!AV123="","",('05 Målinger'!AV123-'05 Målinger'!I123)*'02 Kostnader lønn, utstyr osv. '!$S$32*(-1)*'05 Målinger'!$E$14)</f>
        <v/>
      </c>
      <c r="X113" s="30"/>
      <c r="Y113" s="30"/>
      <c r="Z113" s="31"/>
      <c r="AA113" s="33"/>
      <c r="AB113" s="32"/>
      <c r="AC113" s="30"/>
      <c r="AD113" s="30"/>
      <c r="AE113" s="31"/>
      <c r="AF113" s="33"/>
      <c r="AG113" s="32"/>
      <c r="AH113" s="30"/>
      <c r="AI113" s="30"/>
      <c r="AJ113" s="31"/>
      <c r="AK113" s="33"/>
      <c r="AL113" s="32"/>
      <c r="AM113" s="30"/>
      <c r="AN113" s="30"/>
      <c r="AO113" s="31"/>
      <c r="AP113" s="33"/>
      <c r="AQ113" s="32"/>
      <c r="AR113" s="30"/>
      <c r="AS113" s="30"/>
      <c r="AT113" s="31"/>
      <c r="AU113" s="33"/>
      <c r="AV113" s="32"/>
      <c r="AW113" s="30"/>
      <c r="AX113" s="30"/>
      <c r="AY113" s="31"/>
      <c r="AZ113" s="33"/>
      <c r="BA113" s="32"/>
      <c r="BB113" s="30"/>
      <c r="BC113" s="30"/>
      <c r="BD113" s="31"/>
      <c r="BE113" s="33"/>
      <c r="BF113" s="32"/>
      <c r="BG113" s="30"/>
      <c r="BH113" s="30"/>
      <c r="BI113" s="31"/>
      <c r="BJ113" s="33"/>
      <c r="BK113" s="32"/>
      <c r="BL113" s="30"/>
      <c r="BM113" s="30"/>
      <c r="BN113" s="31"/>
      <c r="BO113" s="33"/>
      <c r="BP113" s="32"/>
      <c r="BQ113" s="30"/>
      <c r="BR113" s="30"/>
      <c r="BS113" s="31"/>
      <c r="BT113" s="33"/>
      <c r="BU113" s="32"/>
      <c r="BV113" s="30"/>
      <c r="BW113" s="30"/>
      <c r="BX113" s="31"/>
      <c r="BY113" s="33"/>
      <c r="BZ113" s="32"/>
      <c r="CA113" s="30"/>
      <c r="CB113" s="30"/>
      <c r="CC113" s="31"/>
      <c r="CD113" s="33"/>
      <c r="CE113" s="32"/>
      <c r="CF113" s="30"/>
      <c r="CG113" s="30"/>
      <c r="CH113" s="31"/>
      <c r="CI113" s="33"/>
      <c r="CJ113" s="32"/>
      <c r="CK113" s="30"/>
      <c r="CL113" s="30"/>
      <c r="CM113" s="31"/>
      <c r="CN113" s="33"/>
      <c r="CO113" s="32"/>
      <c r="CP113" s="30"/>
      <c r="CQ113" s="30"/>
      <c r="CR113" s="31"/>
      <c r="CS113" s="33"/>
      <c r="CT113" s="32"/>
      <c r="CU113" s="30"/>
      <c r="CV113" s="30"/>
      <c r="CW113" s="31"/>
      <c r="CX113" s="33"/>
      <c r="CY113" s="32"/>
      <c r="CZ113" s="30"/>
      <c r="DA113" s="30"/>
      <c r="DB113" s="31"/>
      <c r="DC113" s="33"/>
      <c r="DD113" s="32"/>
      <c r="DE113" s="30"/>
      <c r="DF113" s="30"/>
      <c r="DG113" s="31"/>
      <c r="DH113" s="33"/>
      <c r="DI113" s="32"/>
      <c r="DJ113" s="30"/>
      <c r="DK113" s="30"/>
      <c r="DL113" s="31"/>
      <c r="DM113" s="33"/>
      <c r="DN113" s="32"/>
      <c r="DO113" s="30"/>
      <c r="DP113" s="30"/>
      <c r="DQ113" s="31"/>
      <c r="DR113" s="33"/>
      <c r="DS113" s="32"/>
      <c r="DT113" s="26">
        <f t="shared" si="3"/>
        <v>0</v>
      </c>
      <c r="DU113" s="254">
        <f t="shared" si="2"/>
        <v>0</v>
      </c>
    </row>
    <row r="114" spans="1:125">
      <c r="A114" s="204" t="str">
        <f>IF('04 Brukerregistrering'!C114="","",'04 Brukerregistrering'!C114)</f>
        <v/>
      </c>
      <c r="B114" s="205" t="str">
        <f>IF('04 Brukerregistrering'!G114="","",'04 Brukerregistrering'!G114)</f>
        <v/>
      </c>
      <c r="C114" s="206" t="str">
        <f>IF('04 Brukerregistrering'!I114="","",'04 Brukerregistrering'!I114)</f>
        <v/>
      </c>
      <c r="D114" s="207" t="str">
        <f>IF('05 Målinger'!M124="","",('05 Målinger'!M124-'05 Målinger'!$G$19)*'02 Kostnader lønn, utstyr osv. '!$S$26*(-1))</f>
        <v/>
      </c>
      <c r="E114" s="207" t="str">
        <f>IF(AND('05 Målinger'!N124="",'05 Målinger'!Q124=""),"",('05 Målinger'!N124+'05 Målinger'!Q124-'05 Målinger'!H124)*'02 Kostnader lønn, utstyr osv. '!$S$21/60*(-1)*'05 Målinger'!$E$14)</f>
        <v/>
      </c>
      <c r="F114" s="208" t="str">
        <f>IF('05 Målinger'!M124="","",('kjøring-støtteark'!E117-'kjøring-støtteark'!D117)*'02 Kostnader lønn, utstyr osv. '!$S$21/60*(-1)*'05 Målinger'!$E$14)</f>
        <v/>
      </c>
      <c r="G114" s="209" t="str">
        <f>IF('05 Målinger'!P124="","",('05 Målinger'!P124-'05 Målinger'!J124)*'02 Kostnader lønn, utstyr osv. '!$S$37*'05 Målinger'!$E$14*(-1))</f>
        <v/>
      </c>
      <c r="H114" s="210" t="str">
        <f>IF('05 Målinger'!O124="","",('05 Målinger'!O124-'05 Målinger'!I124)*'02 Kostnader lønn, utstyr osv. '!$S$32*(-1)*'05 Målinger'!$E$14)</f>
        <v/>
      </c>
      <c r="I114" s="207" t="str">
        <f>IF('05 Målinger'!X124="","",('05 Målinger'!X124-'05 Målinger'!$G$19)*'02 Kostnader lønn, utstyr osv. '!$S$26*(-1))</f>
        <v/>
      </c>
      <c r="J114" s="207" t="str">
        <f>IF(AND('05 Målinger'!X124="",'05 Målinger'!AB124=""),"",('05 Målinger'!X124+'05 Målinger'!AB124-'05 Målinger'!H124)*'02 Kostnader lønn, utstyr osv. '!$S$21/60*(-1)*'05 Målinger'!$E$14)</f>
        <v/>
      </c>
      <c r="K114" s="208" t="str">
        <f>IF('05 Målinger'!X124="","",('kjøring-støtteark'!F117-'kjøring-støtteark'!D117)*'02 Kostnader lønn, utstyr osv. '!$S$21/60*(-1)*'05 Målinger'!$E$14)</f>
        <v/>
      </c>
      <c r="L114" s="209" t="str">
        <f>IF('05 Målinger'!AA124="","",('05 Målinger'!AA124-'05 Målinger'!J124)*'02 Kostnader lønn, utstyr osv. '!$S$37*'05 Målinger'!$E$14*(-1))</f>
        <v/>
      </c>
      <c r="M114" s="210" t="str">
        <f>IF('05 Målinger'!Z124="","",('05 Målinger'!Z124-'05 Målinger'!I124)*'02 Kostnader lønn, utstyr osv. '!$S$32*(-1)*'05 Målinger'!$E$14)</f>
        <v/>
      </c>
      <c r="N114" s="207" t="str">
        <f>IF('05 Målinger'!AI124="","",('05 Målinger'!AI124-'05 Målinger'!$G$19)*'02 Kostnader lønn, utstyr osv. '!$S$26*(-1))</f>
        <v/>
      </c>
      <c r="O114" s="207" t="str">
        <f>IF(AND('05 Målinger'!AI124="",'05 Målinger'!AM124=""),"",('05 Målinger'!AI124+'05 Målinger'!AM124-'05 Målinger'!H124)*'02 Kostnader lønn, utstyr osv. '!$S$21/60*(-1)*'05 Målinger'!$E$14)</f>
        <v/>
      </c>
      <c r="P114" s="208" t="str">
        <f>IF('05 Målinger'!AI124="","",('kjøring-støtteark'!F117-'kjøring-støtteark'!G117)*'02 Kostnader lønn, utstyr osv. '!$S$21/60*(-1)*'05 Målinger'!$E$14)</f>
        <v/>
      </c>
      <c r="Q114" s="209" t="str">
        <f>IF('05 Målinger'!AL124="","",('05 Målinger'!AL124-'05 Målinger'!J124)*'02 Kostnader lønn, utstyr osv. '!$S$37*'05 Målinger'!$E$14*(-1))</f>
        <v/>
      </c>
      <c r="R114" s="210" t="str">
        <f>IF('05 Målinger'!AK124="","",('05 Målinger'!AK124-'05 Målinger'!I124)*'02 Kostnader lønn, utstyr osv. '!$S$32*(-1)*'05 Målinger'!$E$14)</f>
        <v/>
      </c>
      <c r="S114" s="207" t="str">
        <f>IF('05 Målinger'!AT124="","",('05 Målinger'!AT124-'05 Målinger'!$G$19)*'02 Kostnader lønn, utstyr osv. '!$S$26*(-1))</f>
        <v/>
      </c>
      <c r="T114" s="207" t="str">
        <f>IF(AND('05 Målinger'!AT124="",'05 Målinger'!AX124=""),"",('05 Målinger'!AT124+'05 Målinger'!AX124-'05 Målinger'!H124)*'02 Kostnader lønn, utstyr osv. '!$S$21/60*(-1)*'05 Målinger'!$E$14)</f>
        <v/>
      </c>
      <c r="U114" s="208" t="str">
        <f>IF('05 Målinger'!AT124="","",('kjøring-støtteark'!F117-'kjøring-støtteark'!H117)*'02 Kostnader lønn, utstyr osv. '!$S$21/60*(-1)*'05 Målinger'!$E$14)</f>
        <v/>
      </c>
      <c r="V114" s="209" t="str">
        <f>IF('05 Målinger'!AW124="","",('05 Målinger'!AW124-'05 Målinger'!J124)*'02 Kostnader lønn, utstyr osv. '!$S$37*'05 Målinger'!$E$14*(-1))</f>
        <v/>
      </c>
      <c r="W114" s="210" t="str">
        <f>IF('05 Målinger'!AV124="","",('05 Målinger'!AV124-'05 Målinger'!I124)*'02 Kostnader lønn, utstyr osv. '!$S$32*(-1)*'05 Målinger'!$E$14)</f>
        <v/>
      </c>
      <c r="X114" s="30"/>
      <c r="Y114" s="30"/>
      <c r="Z114" s="31"/>
      <c r="AA114" s="33"/>
      <c r="AB114" s="32"/>
      <c r="AC114" s="30"/>
      <c r="AD114" s="30"/>
      <c r="AE114" s="31"/>
      <c r="AF114" s="33"/>
      <c r="AG114" s="32"/>
      <c r="AH114" s="30"/>
      <c r="AI114" s="30"/>
      <c r="AJ114" s="31"/>
      <c r="AK114" s="33"/>
      <c r="AL114" s="32"/>
      <c r="AM114" s="30"/>
      <c r="AN114" s="30"/>
      <c r="AO114" s="31"/>
      <c r="AP114" s="33"/>
      <c r="AQ114" s="32"/>
      <c r="AR114" s="30"/>
      <c r="AS114" s="30"/>
      <c r="AT114" s="31"/>
      <c r="AU114" s="33"/>
      <c r="AV114" s="32"/>
      <c r="AW114" s="30"/>
      <c r="AX114" s="30"/>
      <c r="AY114" s="31"/>
      <c r="AZ114" s="33"/>
      <c r="BA114" s="32"/>
      <c r="BB114" s="30"/>
      <c r="BC114" s="30"/>
      <c r="BD114" s="31"/>
      <c r="BE114" s="33"/>
      <c r="BF114" s="32"/>
      <c r="BG114" s="30"/>
      <c r="BH114" s="30"/>
      <c r="BI114" s="31"/>
      <c r="BJ114" s="33"/>
      <c r="BK114" s="32"/>
      <c r="BL114" s="30"/>
      <c r="BM114" s="30"/>
      <c r="BN114" s="31"/>
      <c r="BO114" s="33"/>
      <c r="BP114" s="32"/>
      <c r="BQ114" s="30"/>
      <c r="BR114" s="30"/>
      <c r="BS114" s="31"/>
      <c r="BT114" s="33"/>
      <c r="BU114" s="32"/>
      <c r="BV114" s="30"/>
      <c r="BW114" s="30"/>
      <c r="BX114" s="31"/>
      <c r="BY114" s="33"/>
      <c r="BZ114" s="32"/>
      <c r="CA114" s="30"/>
      <c r="CB114" s="30"/>
      <c r="CC114" s="31"/>
      <c r="CD114" s="33"/>
      <c r="CE114" s="32"/>
      <c r="CF114" s="30"/>
      <c r="CG114" s="30"/>
      <c r="CH114" s="31"/>
      <c r="CI114" s="33"/>
      <c r="CJ114" s="32"/>
      <c r="CK114" s="30"/>
      <c r="CL114" s="30"/>
      <c r="CM114" s="31"/>
      <c r="CN114" s="33"/>
      <c r="CO114" s="32"/>
      <c r="CP114" s="30"/>
      <c r="CQ114" s="30"/>
      <c r="CR114" s="31"/>
      <c r="CS114" s="33"/>
      <c r="CT114" s="32"/>
      <c r="CU114" s="30"/>
      <c r="CV114" s="30"/>
      <c r="CW114" s="31"/>
      <c r="CX114" s="33"/>
      <c r="CY114" s="32"/>
      <c r="CZ114" s="30"/>
      <c r="DA114" s="30"/>
      <c r="DB114" s="31"/>
      <c r="DC114" s="33"/>
      <c r="DD114" s="32"/>
      <c r="DE114" s="30"/>
      <c r="DF114" s="30"/>
      <c r="DG114" s="31"/>
      <c r="DH114" s="33"/>
      <c r="DI114" s="32"/>
      <c r="DJ114" s="30"/>
      <c r="DK114" s="30"/>
      <c r="DL114" s="31"/>
      <c r="DM114" s="33"/>
      <c r="DN114" s="32"/>
      <c r="DO114" s="30"/>
      <c r="DP114" s="30"/>
      <c r="DQ114" s="31"/>
      <c r="DR114" s="33"/>
      <c r="DS114" s="32"/>
      <c r="DT114" s="26">
        <f t="shared" si="3"/>
        <v>0</v>
      </c>
      <c r="DU114" s="254">
        <f t="shared" si="2"/>
        <v>0</v>
      </c>
    </row>
    <row r="115" spans="1:125">
      <c r="A115" s="204" t="str">
        <f>IF('04 Brukerregistrering'!C115="","",'04 Brukerregistrering'!C115)</f>
        <v/>
      </c>
      <c r="B115" s="205" t="str">
        <f>IF('04 Brukerregistrering'!G115="","",'04 Brukerregistrering'!G115)</f>
        <v/>
      </c>
      <c r="C115" s="206" t="str">
        <f>IF('04 Brukerregistrering'!I115="","",'04 Brukerregistrering'!I115)</f>
        <v/>
      </c>
      <c r="D115" s="207" t="str">
        <f>IF('05 Målinger'!M125="","",('05 Målinger'!M125-'05 Målinger'!$G$19)*'02 Kostnader lønn, utstyr osv. '!$S$26*(-1))</f>
        <v/>
      </c>
      <c r="E115" s="207" t="str">
        <f>IF(AND('05 Målinger'!N125="",'05 Målinger'!Q125=""),"",('05 Målinger'!N125+'05 Målinger'!Q125-'05 Målinger'!H125)*'02 Kostnader lønn, utstyr osv. '!$S$21/60*(-1)*'05 Målinger'!$E$14)</f>
        <v/>
      </c>
      <c r="F115" s="208" t="str">
        <f>IF('05 Målinger'!M125="","",('kjøring-støtteark'!E118-'kjøring-støtteark'!D118)*'02 Kostnader lønn, utstyr osv. '!$S$21/60*(-1)*'05 Målinger'!$E$14)</f>
        <v/>
      </c>
      <c r="G115" s="209" t="str">
        <f>IF('05 Målinger'!P125="","",('05 Målinger'!P125-'05 Målinger'!J125)*'02 Kostnader lønn, utstyr osv. '!$S$37*'05 Målinger'!$E$14*(-1))</f>
        <v/>
      </c>
      <c r="H115" s="210" t="str">
        <f>IF('05 Målinger'!O125="","",('05 Målinger'!O125-'05 Målinger'!I125)*'02 Kostnader lønn, utstyr osv. '!$S$32*(-1)*'05 Målinger'!$E$14)</f>
        <v/>
      </c>
      <c r="I115" s="207" t="str">
        <f>IF('05 Målinger'!X125="","",('05 Målinger'!X125-'05 Målinger'!$G$19)*'02 Kostnader lønn, utstyr osv. '!$S$26*(-1))</f>
        <v/>
      </c>
      <c r="J115" s="207" t="str">
        <f>IF(AND('05 Målinger'!X125="",'05 Målinger'!AB125=""),"",('05 Målinger'!X125+'05 Målinger'!AB125-'05 Målinger'!H125)*'02 Kostnader lønn, utstyr osv. '!$S$21/60*(-1)*'05 Målinger'!$E$14)</f>
        <v/>
      </c>
      <c r="K115" s="208" t="str">
        <f>IF('05 Målinger'!X125="","",('kjøring-støtteark'!F118-'kjøring-støtteark'!D118)*'02 Kostnader lønn, utstyr osv. '!$S$21/60*(-1)*'05 Målinger'!$E$14)</f>
        <v/>
      </c>
      <c r="L115" s="209" t="str">
        <f>IF('05 Målinger'!AA125="","",('05 Målinger'!AA125-'05 Målinger'!J125)*'02 Kostnader lønn, utstyr osv. '!$S$37*'05 Målinger'!$E$14*(-1))</f>
        <v/>
      </c>
      <c r="M115" s="210" t="str">
        <f>IF('05 Målinger'!Z125="","",('05 Målinger'!Z125-'05 Målinger'!I125)*'02 Kostnader lønn, utstyr osv. '!$S$32*(-1)*'05 Målinger'!$E$14)</f>
        <v/>
      </c>
      <c r="N115" s="207" t="str">
        <f>IF('05 Målinger'!AI125="","",('05 Målinger'!AI125-'05 Målinger'!$G$19)*'02 Kostnader lønn, utstyr osv. '!$S$26*(-1))</f>
        <v/>
      </c>
      <c r="O115" s="207" t="str">
        <f>IF(AND('05 Målinger'!AI125="",'05 Målinger'!AM125=""),"",('05 Målinger'!AI125+'05 Målinger'!AM125-'05 Målinger'!H125)*'02 Kostnader lønn, utstyr osv. '!$S$21/60*(-1)*'05 Målinger'!$E$14)</f>
        <v/>
      </c>
      <c r="P115" s="208" t="str">
        <f>IF('05 Målinger'!AI125="","",('kjøring-støtteark'!F118-'kjøring-støtteark'!G118)*'02 Kostnader lønn, utstyr osv. '!$S$21/60*(-1)*'05 Målinger'!$E$14)</f>
        <v/>
      </c>
      <c r="Q115" s="209" t="str">
        <f>IF('05 Målinger'!AL125="","",('05 Målinger'!AL125-'05 Målinger'!J125)*'02 Kostnader lønn, utstyr osv. '!$S$37*'05 Målinger'!$E$14*(-1))</f>
        <v/>
      </c>
      <c r="R115" s="210" t="str">
        <f>IF('05 Målinger'!AK125="","",('05 Målinger'!AK125-'05 Målinger'!I125)*'02 Kostnader lønn, utstyr osv. '!$S$32*(-1)*'05 Målinger'!$E$14)</f>
        <v/>
      </c>
      <c r="S115" s="207" t="str">
        <f>IF('05 Målinger'!AT125="","",('05 Målinger'!AT125-'05 Målinger'!$G$19)*'02 Kostnader lønn, utstyr osv. '!$S$26*(-1))</f>
        <v/>
      </c>
      <c r="T115" s="207" t="str">
        <f>IF(AND('05 Målinger'!AT125="",'05 Målinger'!AX125=""),"",('05 Målinger'!AT125+'05 Målinger'!AX125-'05 Målinger'!H125)*'02 Kostnader lønn, utstyr osv. '!$S$21/60*(-1)*'05 Målinger'!$E$14)</f>
        <v/>
      </c>
      <c r="U115" s="208" t="str">
        <f>IF('05 Målinger'!AT125="","",('kjøring-støtteark'!F118-'kjøring-støtteark'!H118)*'02 Kostnader lønn, utstyr osv. '!$S$21/60*(-1)*'05 Målinger'!$E$14)</f>
        <v/>
      </c>
      <c r="V115" s="209" t="str">
        <f>IF('05 Målinger'!AW125="","",('05 Målinger'!AW125-'05 Målinger'!J125)*'02 Kostnader lønn, utstyr osv. '!$S$37*'05 Målinger'!$E$14*(-1))</f>
        <v/>
      </c>
      <c r="W115" s="210" t="str">
        <f>IF('05 Målinger'!AV125="","",('05 Målinger'!AV125-'05 Målinger'!I125)*'02 Kostnader lønn, utstyr osv. '!$S$32*(-1)*'05 Målinger'!$E$14)</f>
        <v/>
      </c>
      <c r="X115" s="30"/>
      <c r="Y115" s="30"/>
      <c r="Z115" s="31"/>
      <c r="AA115" s="33"/>
      <c r="AB115" s="32"/>
      <c r="AC115" s="30"/>
      <c r="AD115" s="30"/>
      <c r="AE115" s="31"/>
      <c r="AF115" s="33"/>
      <c r="AG115" s="32"/>
      <c r="AH115" s="30"/>
      <c r="AI115" s="30"/>
      <c r="AJ115" s="31"/>
      <c r="AK115" s="33"/>
      <c r="AL115" s="32"/>
      <c r="AM115" s="30"/>
      <c r="AN115" s="30"/>
      <c r="AO115" s="31"/>
      <c r="AP115" s="33"/>
      <c r="AQ115" s="32"/>
      <c r="AR115" s="30"/>
      <c r="AS115" s="30"/>
      <c r="AT115" s="31"/>
      <c r="AU115" s="33"/>
      <c r="AV115" s="32"/>
      <c r="AW115" s="30"/>
      <c r="AX115" s="30"/>
      <c r="AY115" s="31"/>
      <c r="AZ115" s="33"/>
      <c r="BA115" s="32"/>
      <c r="BB115" s="30"/>
      <c r="BC115" s="30"/>
      <c r="BD115" s="31"/>
      <c r="BE115" s="33"/>
      <c r="BF115" s="32"/>
      <c r="BG115" s="30"/>
      <c r="BH115" s="30"/>
      <c r="BI115" s="31"/>
      <c r="BJ115" s="33"/>
      <c r="BK115" s="32"/>
      <c r="BL115" s="30"/>
      <c r="BM115" s="30"/>
      <c r="BN115" s="31"/>
      <c r="BO115" s="33"/>
      <c r="BP115" s="32"/>
      <c r="BQ115" s="30"/>
      <c r="BR115" s="30"/>
      <c r="BS115" s="31"/>
      <c r="BT115" s="33"/>
      <c r="BU115" s="32"/>
      <c r="BV115" s="30"/>
      <c r="BW115" s="30"/>
      <c r="BX115" s="31"/>
      <c r="BY115" s="33"/>
      <c r="BZ115" s="32"/>
      <c r="CA115" s="30"/>
      <c r="CB115" s="30"/>
      <c r="CC115" s="31"/>
      <c r="CD115" s="33"/>
      <c r="CE115" s="32"/>
      <c r="CF115" s="30"/>
      <c r="CG115" s="30"/>
      <c r="CH115" s="31"/>
      <c r="CI115" s="33"/>
      <c r="CJ115" s="32"/>
      <c r="CK115" s="30"/>
      <c r="CL115" s="30"/>
      <c r="CM115" s="31"/>
      <c r="CN115" s="33"/>
      <c r="CO115" s="32"/>
      <c r="CP115" s="30"/>
      <c r="CQ115" s="30"/>
      <c r="CR115" s="31"/>
      <c r="CS115" s="33"/>
      <c r="CT115" s="32"/>
      <c r="CU115" s="30"/>
      <c r="CV115" s="30"/>
      <c r="CW115" s="31"/>
      <c r="CX115" s="33"/>
      <c r="CY115" s="32"/>
      <c r="CZ115" s="30"/>
      <c r="DA115" s="30"/>
      <c r="DB115" s="31"/>
      <c r="DC115" s="33"/>
      <c r="DD115" s="32"/>
      <c r="DE115" s="30"/>
      <c r="DF115" s="30"/>
      <c r="DG115" s="31"/>
      <c r="DH115" s="33"/>
      <c r="DI115" s="32"/>
      <c r="DJ115" s="30"/>
      <c r="DK115" s="30"/>
      <c r="DL115" s="31"/>
      <c r="DM115" s="33"/>
      <c r="DN115" s="32"/>
      <c r="DO115" s="30"/>
      <c r="DP115" s="30"/>
      <c r="DQ115" s="31"/>
      <c r="DR115" s="33"/>
      <c r="DS115" s="32"/>
      <c r="DT115" s="26">
        <f t="shared" si="3"/>
        <v>0</v>
      </c>
      <c r="DU115" s="254">
        <f t="shared" si="2"/>
        <v>0</v>
      </c>
    </row>
    <row r="116" spans="1:125">
      <c r="A116" s="204" t="str">
        <f>IF('04 Brukerregistrering'!C116="","",'04 Brukerregistrering'!C116)</f>
        <v/>
      </c>
      <c r="B116" s="205" t="str">
        <f>IF('04 Brukerregistrering'!G116="","",'04 Brukerregistrering'!G116)</f>
        <v/>
      </c>
      <c r="C116" s="206" t="str">
        <f>IF('04 Brukerregistrering'!I116="","",'04 Brukerregistrering'!I116)</f>
        <v/>
      </c>
      <c r="D116" s="207" t="str">
        <f>IF('05 Målinger'!M126="","",('05 Målinger'!M126-'05 Målinger'!$G$19)*'02 Kostnader lønn, utstyr osv. '!$S$26*(-1))</f>
        <v/>
      </c>
      <c r="E116" s="207" t="str">
        <f>IF(AND('05 Målinger'!N126="",'05 Målinger'!Q126=""),"",('05 Målinger'!N126+'05 Målinger'!Q126-'05 Målinger'!H126)*'02 Kostnader lønn, utstyr osv. '!$S$21/60*(-1)*'05 Målinger'!$E$14)</f>
        <v/>
      </c>
      <c r="F116" s="208" t="str">
        <f>IF('05 Målinger'!M126="","",('kjøring-støtteark'!E119-'kjøring-støtteark'!D119)*'02 Kostnader lønn, utstyr osv. '!$S$21/60*(-1)*'05 Målinger'!$E$14)</f>
        <v/>
      </c>
      <c r="G116" s="209" t="str">
        <f>IF('05 Målinger'!P126="","",('05 Målinger'!P126-'05 Målinger'!J126)*'02 Kostnader lønn, utstyr osv. '!$S$37*'05 Målinger'!$E$14*(-1))</f>
        <v/>
      </c>
      <c r="H116" s="210" t="str">
        <f>IF('05 Målinger'!O126="","",('05 Målinger'!O126-'05 Målinger'!I126)*'02 Kostnader lønn, utstyr osv. '!$S$32*(-1)*'05 Målinger'!$E$14)</f>
        <v/>
      </c>
      <c r="I116" s="207" t="str">
        <f>IF('05 Målinger'!X126="","",('05 Målinger'!X126-'05 Målinger'!$G$19)*'02 Kostnader lønn, utstyr osv. '!$S$26*(-1))</f>
        <v/>
      </c>
      <c r="J116" s="207" t="str">
        <f>IF(AND('05 Målinger'!X126="",'05 Målinger'!AB126=""),"",('05 Målinger'!X126+'05 Målinger'!AB126-'05 Målinger'!H126)*'02 Kostnader lønn, utstyr osv. '!$S$21/60*(-1)*'05 Målinger'!$E$14)</f>
        <v/>
      </c>
      <c r="K116" s="208" t="str">
        <f>IF('05 Målinger'!X126="","",('kjøring-støtteark'!F119-'kjøring-støtteark'!D119)*'02 Kostnader lønn, utstyr osv. '!$S$21/60*(-1)*'05 Målinger'!$E$14)</f>
        <v/>
      </c>
      <c r="L116" s="209" t="str">
        <f>IF('05 Målinger'!AA126="","",('05 Målinger'!AA126-'05 Målinger'!J126)*'02 Kostnader lønn, utstyr osv. '!$S$37*'05 Målinger'!$E$14*(-1))</f>
        <v/>
      </c>
      <c r="M116" s="210" t="str">
        <f>IF('05 Målinger'!Z126="","",('05 Målinger'!Z126-'05 Målinger'!I126)*'02 Kostnader lønn, utstyr osv. '!$S$32*(-1)*'05 Målinger'!$E$14)</f>
        <v/>
      </c>
      <c r="N116" s="207" t="str">
        <f>IF('05 Målinger'!AI126="","",('05 Målinger'!AI126-'05 Målinger'!$G$19)*'02 Kostnader lønn, utstyr osv. '!$S$26*(-1))</f>
        <v/>
      </c>
      <c r="O116" s="207" t="str">
        <f>IF(AND('05 Målinger'!AI126="",'05 Målinger'!AM126=""),"",('05 Målinger'!AI126+'05 Målinger'!AM126-'05 Målinger'!H126)*'02 Kostnader lønn, utstyr osv. '!$S$21/60*(-1)*'05 Målinger'!$E$14)</f>
        <v/>
      </c>
      <c r="P116" s="208" t="str">
        <f>IF('05 Målinger'!AI126="","",('kjøring-støtteark'!F119-'kjøring-støtteark'!G119)*'02 Kostnader lønn, utstyr osv. '!$S$21/60*(-1)*'05 Målinger'!$E$14)</f>
        <v/>
      </c>
      <c r="Q116" s="209" t="str">
        <f>IF('05 Målinger'!AL126="","",('05 Målinger'!AL126-'05 Målinger'!J126)*'02 Kostnader lønn, utstyr osv. '!$S$37*'05 Målinger'!$E$14*(-1))</f>
        <v/>
      </c>
      <c r="R116" s="210" t="str">
        <f>IF('05 Målinger'!AK126="","",('05 Målinger'!AK126-'05 Målinger'!I126)*'02 Kostnader lønn, utstyr osv. '!$S$32*(-1)*'05 Målinger'!$E$14)</f>
        <v/>
      </c>
      <c r="S116" s="207" t="str">
        <f>IF('05 Målinger'!AT126="","",('05 Målinger'!AT126-'05 Målinger'!$G$19)*'02 Kostnader lønn, utstyr osv. '!$S$26*(-1))</f>
        <v/>
      </c>
      <c r="T116" s="207" t="str">
        <f>IF(AND('05 Målinger'!AT126="",'05 Målinger'!AX126=""),"",('05 Målinger'!AT126+'05 Målinger'!AX126-'05 Målinger'!H126)*'02 Kostnader lønn, utstyr osv. '!$S$21/60*(-1)*'05 Målinger'!$E$14)</f>
        <v/>
      </c>
      <c r="U116" s="208" t="str">
        <f>IF('05 Målinger'!AT126="","",('kjøring-støtteark'!F119-'kjøring-støtteark'!H119)*'02 Kostnader lønn, utstyr osv. '!$S$21/60*(-1)*'05 Målinger'!$E$14)</f>
        <v/>
      </c>
      <c r="V116" s="209" t="str">
        <f>IF('05 Målinger'!AW126="","",('05 Målinger'!AW126-'05 Målinger'!J126)*'02 Kostnader lønn, utstyr osv. '!$S$37*'05 Målinger'!$E$14*(-1))</f>
        <v/>
      </c>
      <c r="W116" s="210" t="str">
        <f>IF('05 Målinger'!AV126="","",('05 Målinger'!AV126-'05 Målinger'!I126)*'02 Kostnader lønn, utstyr osv. '!$S$32*(-1)*'05 Målinger'!$E$14)</f>
        <v/>
      </c>
      <c r="X116" s="30"/>
      <c r="Y116" s="30"/>
      <c r="Z116" s="31"/>
      <c r="AA116" s="33"/>
      <c r="AB116" s="32"/>
      <c r="AC116" s="30"/>
      <c r="AD116" s="30"/>
      <c r="AE116" s="31"/>
      <c r="AF116" s="33"/>
      <c r="AG116" s="32"/>
      <c r="AH116" s="30"/>
      <c r="AI116" s="30"/>
      <c r="AJ116" s="31"/>
      <c r="AK116" s="33"/>
      <c r="AL116" s="32"/>
      <c r="AM116" s="30"/>
      <c r="AN116" s="30"/>
      <c r="AO116" s="31"/>
      <c r="AP116" s="33"/>
      <c r="AQ116" s="32"/>
      <c r="AR116" s="30"/>
      <c r="AS116" s="30"/>
      <c r="AT116" s="31"/>
      <c r="AU116" s="33"/>
      <c r="AV116" s="32"/>
      <c r="AW116" s="30"/>
      <c r="AX116" s="30"/>
      <c r="AY116" s="31"/>
      <c r="AZ116" s="33"/>
      <c r="BA116" s="32"/>
      <c r="BB116" s="30"/>
      <c r="BC116" s="30"/>
      <c r="BD116" s="31"/>
      <c r="BE116" s="33"/>
      <c r="BF116" s="32"/>
      <c r="BG116" s="30"/>
      <c r="BH116" s="30"/>
      <c r="BI116" s="31"/>
      <c r="BJ116" s="33"/>
      <c r="BK116" s="32"/>
      <c r="BL116" s="30"/>
      <c r="BM116" s="30"/>
      <c r="BN116" s="31"/>
      <c r="BO116" s="33"/>
      <c r="BP116" s="32"/>
      <c r="BQ116" s="30"/>
      <c r="BR116" s="30"/>
      <c r="BS116" s="31"/>
      <c r="BT116" s="33"/>
      <c r="BU116" s="32"/>
      <c r="BV116" s="30"/>
      <c r="BW116" s="30"/>
      <c r="BX116" s="31"/>
      <c r="BY116" s="33"/>
      <c r="BZ116" s="32"/>
      <c r="CA116" s="30"/>
      <c r="CB116" s="30"/>
      <c r="CC116" s="31"/>
      <c r="CD116" s="33"/>
      <c r="CE116" s="32"/>
      <c r="CF116" s="30"/>
      <c r="CG116" s="30"/>
      <c r="CH116" s="31"/>
      <c r="CI116" s="33"/>
      <c r="CJ116" s="32"/>
      <c r="CK116" s="30"/>
      <c r="CL116" s="30"/>
      <c r="CM116" s="31"/>
      <c r="CN116" s="33"/>
      <c r="CO116" s="32"/>
      <c r="CP116" s="30"/>
      <c r="CQ116" s="30"/>
      <c r="CR116" s="31"/>
      <c r="CS116" s="33"/>
      <c r="CT116" s="32"/>
      <c r="CU116" s="30"/>
      <c r="CV116" s="30"/>
      <c r="CW116" s="31"/>
      <c r="CX116" s="33"/>
      <c r="CY116" s="32"/>
      <c r="CZ116" s="30"/>
      <c r="DA116" s="30"/>
      <c r="DB116" s="31"/>
      <c r="DC116" s="33"/>
      <c r="DD116" s="32"/>
      <c r="DE116" s="30"/>
      <c r="DF116" s="30"/>
      <c r="DG116" s="31"/>
      <c r="DH116" s="33"/>
      <c r="DI116" s="32"/>
      <c r="DJ116" s="30"/>
      <c r="DK116" s="30"/>
      <c r="DL116" s="31"/>
      <c r="DM116" s="33"/>
      <c r="DN116" s="32"/>
      <c r="DO116" s="30"/>
      <c r="DP116" s="30"/>
      <c r="DQ116" s="31"/>
      <c r="DR116" s="33"/>
      <c r="DS116" s="32"/>
      <c r="DT116" s="26">
        <f t="shared" si="3"/>
        <v>0</v>
      </c>
      <c r="DU116" s="254">
        <f t="shared" si="2"/>
        <v>0</v>
      </c>
    </row>
    <row r="117" spans="1:125">
      <c r="A117" s="204" t="str">
        <f>IF('04 Brukerregistrering'!C117="","",'04 Brukerregistrering'!C117)</f>
        <v/>
      </c>
      <c r="B117" s="205" t="str">
        <f>IF('04 Brukerregistrering'!G117="","",'04 Brukerregistrering'!G117)</f>
        <v/>
      </c>
      <c r="C117" s="206" t="str">
        <f>IF('04 Brukerregistrering'!I117="","",'04 Brukerregistrering'!I117)</f>
        <v/>
      </c>
      <c r="D117" s="207" t="str">
        <f>IF('05 Målinger'!M127="","",('05 Målinger'!M127-'05 Målinger'!$G$19)*'02 Kostnader lønn, utstyr osv. '!$S$26*(-1))</f>
        <v/>
      </c>
      <c r="E117" s="207" t="str">
        <f>IF(AND('05 Målinger'!N127="",'05 Målinger'!Q127=""),"",('05 Målinger'!N127+'05 Målinger'!Q127-'05 Målinger'!H127)*'02 Kostnader lønn, utstyr osv. '!$S$21/60*(-1)*'05 Målinger'!$E$14)</f>
        <v/>
      </c>
      <c r="F117" s="208" t="str">
        <f>IF('05 Målinger'!M127="","",('kjøring-støtteark'!E120-'kjøring-støtteark'!D120)*'02 Kostnader lønn, utstyr osv. '!$S$21/60*(-1)*'05 Målinger'!$E$14)</f>
        <v/>
      </c>
      <c r="G117" s="209" t="str">
        <f>IF('05 Målinger'!P127="","",('05 Målinger'!P127-'05 Målinger'!J127)*'02 Kostnader lønn, utstyr osv. '!$S$37*'05 Målinger'!$E$14*(-1))</f>
        <v/>
      </c>
      <c r="H117" s="210" t="str">
        <f>IF('05 Målinger'!O127="","",('05 Målinger'!O127-'05 Målinger'!I127)*'02 Kostnader lønn, utstyr osv. '!$S$32*(-1)*'05 Målinger'!$E$14)</f>
        <v/>
      </c>
      <c r="I117" s="207" t="str">
        <f>IF('05 Målinger'!X127="","",('05 Målinger'!X127-'05 Målinger'!$G$19)*'02 Kostnader lønn, utstyr osv. '!$S$26*(-1))</f>
        <v/>
      </c>
      <c r="J117" s="207" t="str">
        <f>IF(AND('05 Målinger'!X127="",'05 Målinger'!AB127=""),"",('05 Målinger'!X127+'05 Målinger'!AB127-'05 Målinger'!H127)*'02 Kostnader lønn, utstyr osv. '!$S$21/60*(-1)*'05 Målinger'!$E$14)</f>
        <v/>
      </c>
      <c r="K117" s="208" t="str">
        <f>IF('05 Målinger'!X127="","",('kjøring-støtteark'!F120-'kjøring-støtteark'!D120)*'02 Kostnader lønn, utstyr osv. '!$S$21/60*(-1)*'05 Målinger'!$E$14)</f>
        <v/>
      </c>
      <c r="L117" s="209" t="str">
        <f>IF('05 Målinger'!AA127="","",('05 Målinger'!AA127-'05 Målinger'!J127)*'02 Kostnader lønn, utstyr osv. '!$S$37*'05 Målinger'!$E$14*(-1))</f>
        <v/>
      </c>
      <c r="M117" s="210" t="str">
        <f>IF('05 Målinger'!Z127="","",('05 Målinger'!Z127-'05 Målinger'!I127)*'02 Kostnader lønn, utstyr osv. '!$S$32*(-1)*'05 Målinger'!$E$14)</f>
        <v/>
      </c>
      <c r="N117" s="207" t="str">
        <f>IF('05 Målinger'!AI127="","",('05 Målinger'!AI127-'05 Målinger'!$G$19)*'02 Kostnader lønn, utstyr osv. '!$S$26*(-1))</f>
        <v/>
      </c>
      <c r="O117" s="207" t="str">
        <f>IF(AND('05 Målinger'!AI127="",'05 Målinger'!AM127=""),"",('05 Målinger'!AI127+'05 Målinger'!AM127-'05 Målinger'!H127)*'02 Kostnader lønn, utstyr osv. '!$S$21/60*(-1)*'05 Målinger'!$E$14)</f>
        <v/>
      </c>
      <c r="P117" s="208" t="str">
        <f>IF('05 Målinger'!AI127="","",('kjøring-støtteark'!F120-'kjøring-støtteark'!G120)*'02 Kostnader lønn, utstyr osv. '!$S$21/60*(-1)*'05 Målinger'!$E$14)</f>
        <v/>
      </c>
      <c r="Q117" s="209" t="str">
        <f>IF('05 Målinger'!AL127="","",('05 Målinger'!AL127-'05 Målinger'!J127)*'02 Kostnader lønn, utstyr osv. '!$S$37*'05 Målinger'!$E$14*(-1))</f>
        <v/>
      </c>
      <c r="R117" s="210" t="str">
        <f>IF('05 Målinger'!AK127="","",('05 Målinger'!AK127-'05 Målinger'!I127)*'02 Kostnader lønn, utstyr osv. '!$S$32*(-1)*'05 Målinger'!$E$14)</f>
        <v/>
      </c>
      <c r="S117" s="207" t="str">
        <f>IF('05 Målinger'!AT127="","",('05 Målinger'!AT127-'05 Målinger'!$G$19)*'02 Kostnader lønn, utstyr osv. '!$S$26*(-1))</f>
        <v/>
      </c>
      <c r="T117" s="207" t="str">
        <f>IF(AND('05 Målinger'!AT127="",'05 Målinger'!AX127=""),"",('05 Målinger'!AT127+'05 Målinger'!AX127-'05 Målinger'!H127)*'02 Kostnader lønn, utstyr osv. '!$S$21/60*(-1)*'05 Målinger'!$E$14)</f>
        <v/>
      </c>
      <c r="U117" s="208" t="str">
        <f>IF('05 Målinger'!AT127="","",('kjøring-støtteark'!F120-'kjøring-støtteark'!H120)*'02 Kostnader lønn, utstyr osv. '!$S$21/60*(-1)*'05 Målinger'!$E$14)</f>
        <v/>
      </c>
      <c r="V117" s="209" t="str">
        <f>IF('05 Målinger'!AW127="","",('05 Målinger'!AW127-'05 Målinger'!J127)*'02 Kostnader lønn, utstyr osv. '!$S$37*'05 Målinger'!$E$14*(-1))</f>
        <v/>
      </c>
      <c r="W117" s="210" t="str">
        <f>IF('05 Målinger'!AV127="","",('05 Målinger'!AV127-'05 Målinger'!I127)*'02 Kostnader lønn, utstyr osv. '!$S$32*(-1)*'05 Målinger'!$E$14)</f>
        <v/>
      </c>
      <c r="X117" s="30"/>
      <c r="Y117" s="30"/>
      <c r="Z117" s="31"/>
      <c r="AA117" s="33"/>
      <c r="AB117" s="32"/>
      <c r="AC117" s="30"/>
      <c r="AD117" s="30"/>
      <c r="AE117" s="31"/>
      <c r="AF117" s="33"/>
      <c r="AG117" s="32"/>
      <c r="AH117" s="30"/>
      <c r="AI117" s="30"/>
      <c r="AJ117" s="31"/>
      <c r="AK117" s="33"/>
      <c r="AL117" s="32"/>
      <c r="AM117" s="30"/>
      <c r="AN117" s="30"/>
      <c r="AO117" s="31"/>
      <c r="AP117" s="33"/>
      <c r="AQ117" s="32"/>
      <c r="AR117" s="30"/>
      <c r="AS117" s="30"/>
      <c r="AT117" s="31"/>
      <c r="AU117" s="33"/>
      <c r="AV117" s="32"/>
      <c r="AW117" s="30"/>
      <c r="AX117" s="30"/>
      <c r="AY117" s="31"/>
      <c r="AZ117" s="33"/>
      <c r="BA117" s="32"/>
      <c r="BB117" s="30"/>
      <c r="BC117" s="30"/>
      <c r="BD117" s="31"/>
      <c r="BE117" s="33"/>
      <c r="BF117" s="32"/>
      <c r="BG117" s="30"/>
      <c r="BH117" s="30"/>
      <c r="BI117" s="31"/>
      <c r="BJ117" s="33"/>
      <c r="BK117" s="32"/>
      <c r="BL117" s="30"/>
      <c r="BM117" s="30"/>
      <c r="BN117" s="31"/>
      <c r="BO117" s="33"/>
      <c r="BP117" s="32"/>
      <c r="BQ117" s="30"/>
      <c r="BR117" s="30"/>
      <c r="BS117" s="31"/>
      <c r="BT117" s="33"/>
      <c r="BU117" s="32"/>
      <c r="BV117" s="30"/>
      <c r="BW117" s="30"/>
      <c r="BX117" s="31"/>
      <c r="BY117" s="33"/>
      <c r="BZ117" s="32"/>
      <c r="CA117" s="30"/>
      <c r="CB117" s="30"/>
      <c r="CC117" s="31"/>
      <c r="CD117" s="33"/>
      <c r="CE117" s="32"/>
      <c r="CF117" s="30"/>
      <c r="CG117" s="30"/>
      <c r="CH117" s="31"/>
      <c r="CI117" s="33"/>
      <c r="CJ117" s="32"/>
      <c r="CK117" s="30"/>
      <c r="CL117" s="30"/>
      <c r="CM117" s="31"/>
      <c r="CN117" s="33"/>
      <c r="CO117" s="32"/>
      <c r="CP117" s="30"/>
      <c r="CQ117" s="30"/>
      <c r="CR117" s="31"/>
      <c r="CS117" s="33"/>
      <c r="CT117" s="32"/>
      <c r="CU117" s="30"/>
      <c r="CV117" s="30"/>
      <c r="CW117" s="31"/>
      <c r="CX117" s="33"/>
      <c r="CY117" s="32"/>
      <c r="CZ117" s="30"/>
      <c r="DA117" s="30"/>
      <c r="DB117" s="31"/>
      <c r="DC117" s="33"/>
      <c r="DD117" s="32"/>
      <c r="DE117" s="30"/>
      <c r="DF117" s="30"/>
      <c r="DG117" s="31"/>
      <c r="DH117" s="33"/>
      <c r="DI117" s="32"/>
      <c r="DJ117" s="30"/>
      <c r="DK117" s="30"/>
      <c r="DL117" s="31"/>
      <c r="DM117" s="33"/>
      <c r="DN117" s="32"/>
      <c r="DO117" s="30"/>
      <c r="DP117" s="30"/>
      <c r="DQ117" s="31"/>
      <c r="DR117" s="33"/>
      <c r="DS117" s="32"/>
      <c r="DT117" s="26">
        <f t="shared" si="3"/>
        <v>0</v>
      </c>
      <c r="DU117" s="254">
        <f t="shared" si="2"/>
        <v>0</v>
      </c>
    </row>
    <row r="118" spans="1:125">
      <c r="A118" s="204" t="str">
        <f>IF('04 Brukerregistrering'!C118="","",'04 Brukerregistrering'!C118)</f>
        <v/>
      </c>
      <c r="B118" s="205" t="str">
        <f>IF('04 Brukerregistrering'!G118="","",'04 Brukerregistrering'!G118)</f>
        <v/>
      </c>
      <c r="C118" s="206" t="str">
        <f>IF('04 Brukerregistrering'!I118="","",'04 Brukerregistrering'!I118)</f>
        <v/>
      </c>
      <c r="D118" s="207" t="str">
        <f>IF('05 Målinger'!M128="","",('05 Målinger'!M128-'05 Målinger'!$G$19)*'02 Kostnader lønn, utstyr osv. '!$S$26*(-1))</f>
        <v/>
      </c>
      <c r="E118" s="207" t="str">
        <f>IF(AND('05 Målinger'!N128="",'05 Målinger'!Q128=""),"",('05 Målinger'!N128+'05 Målinger'!Q128-'05 Målinger'!H128)*'02 Kostnader lønn, utstyr osv. '!$S$21/60*(-1)*'05 Målinger'!$E$14)</f>
        <v/>
      </c>
      <c r="F118" s="208" t="str">
        <f>IF('05 Målinger'!M128="","",('kjøring-støtteark'!E121-'kjøring-støtteark'!D121)*'02 Kostnader lønn, utstyr osv. '!$S$21/60*(-1)*'05 Målinger'!$E$14)</f>
        <v/>
      </c>
      <c r="G118" s="209" t="str">
        <f>IF('05 Målinger'!P128="","",('05 Målinger'!P128-'05 Målinger'!J128)*'02 Kostnader lønn, utstyr osv. '!$S$37*'05 Målinger'!$E$14*(-1))</f>
        <v/>
      </c>
      <c r="H118" s="210" t="str">
        <f>IF('05 Målinger'!O128="","",('05 Målinger'!O128-'05 Målinger'!I128)*'02 Kostnader lønn, utstyr osv. '!$S$32*(-1)*'05 Målinger'!$E$14)</f>
        <v/>
      </c>
      <c r="I118" s="207" t="str">
        <f>IF('05 Målinger'!X128="","",('05 Målinger'!X128-'05 Målinger'!$G$19)*'02 Kostnader lønn, utstyr osv. '!$S$26*(-1))</f>
        <v/>
      </c>
      <c r="J118" s="207" t="str">
        <f>IF(AND('05 Målinger'!X128="",'05 Målinger'!AB128=""),"",('05 Målinger'!X128+'05 Målinger'!AB128-'05 Målinger'!H128)*'02 Kostnader lønn, utstyr osv. '!$S$21/60*(-1)*'05 Målinger'!$E$14)</f>
        <v/>
      </c>
      <c r="K118" s="208" t="str">
        <f>IF('05 Målinger'!X128="","",('kjøring-støtteark'!F121-'kjøring-støtteark'!D121)*'02 Kostnader lønn, utstyr osv. '!$S$21/60*(-1)*'05 Målinger'!$E$14)</f>
        <v/>
      </c>
      <c r="L118" s="209" t="str">
        <f>IF('05 Målinger'!AA128="","",('05 Målinger'!AA128-'05 Målinger'!J128)*'02 Kostnader lønn, utstyr osv. '!$S$37*'05 Målinger'!$E$14*(-1))</f>
        <v/>
      </c>
      <c r="M118" s="210" t="str">
        <f>IF('05 Målinger'!Z128="","",('05 Målinger'!Z128-'05 Målinger'!I128)*'02 Kostnader lønn, utstyr osv. '!$S$32*(-1)*'05 Målinger'!$E$14)</f>
        <v/>
      </c>
      <c r="N118" s="207" t="str">
        <f>IF('05 Målinger'!AI128="","",('05 Målinger'!AI128-'05 Målinger'!$G$19)*'02 Kostnader lønn, utstyr osv. '!$S$26*(-1))</f>
        <v/>
      </c>
      <c r="O118" s="207" t="str">
        <f>IF(AND('05 Målinger'!AI128="",'05 Målinger'!AM128=""),"",('05 Målinger'!AI128+'05 Målinger'!AM128-'05 Målinger'!H128)*'02 Kostnader lønn, utstyr osv. '!$S$21/60*(-1)*'05 Målinger'!$E$14)</f>
        <v/>
      </c>
      <c r="P118" s="208" t="str">
        <f>IF('05 Målinger'!AI128="","",('kjøring-støtteark'!F121-'kjøring-støtteark'!G121)*'02 Kostnader lønn, utstyr osv. '!$S$21/60*(-1)*'05 Målinger'!$E$14)</f>
        <v/>
      </c>
      <c r="Q118" s="209" t="str">
        <f>IF('05 Målinger'!AL128="","",('05 Målinger'!AL128-'05 Målinger'!J128)*'02 Kostnader lønn, utstyr osv. '!$S$37*'05 Målinger'!$E$14*(-1))</f>
        <v/>
      </c>
      <c r="R118" s="210" t="str">
        <f>IF('05 Målinger'!AK128="","",('05 Målinger'!AK128-'05 Målinger'!I128)*'02 Kostnader lønn, utstyr osv. '!$S$32*(-1)*'05 Målinger'!$E$14)</f>
        <v/>
      </c>
      <c r="S118" s="207" t="str">
        <f>IF('05 Målinger'!AT128="","",('05 Målinger'!AT128-'05 Målinger'!$G$19)*'02 Kostnader lønn, utstyr osv. '!$S$26*(-1))</f>
        <v/>
      </c>
      <c r="T118" s="207" t="str">
        <f>IF(AND('05 Målinger'!AT128="",'05 Målinger'!AX128=""),"",('05 Målinger'!AT128+'05 Målinger'!AX128-'05 Målinger'!H128)*'02 Kostnader lønn, utstyr osv. '!$S$21/60*(-1)*'05 Målinger'!$E$14)</f>
        <v/>
      </c>
      <c r="U118" s="208" t="str">
        <f>IF('05 Målinger'!AT128="","",('kjøring-støtteark'!F121-'kjøring-støtteark'!H121)*'02 Kostnader lønn, utstyr osv. '!$S$21/60*(-1)*'05 Målinger'!$E$14)</f>
        <v/>
      </c>
      <c r="V118" s="209" t="str">
        <f>IF('05 Målinger'!AW128="","",('05 Målinger'!AW128-'05 Målinger'!J128)*'02 Kostnader lønn, utstyr osv. '!$S$37*'05 Målinger'!$E$14*(-1))</f>
        <v/>
      </c>
      <c r="W118" s="210" t="str">
        <f>IF('05 Målinger'!AV128="","",('05 Målinger'!AV128-'05 Målinger'!I128)*'02 Kostnader lønn, utstyr osv. '!$S$32*(-1)*'05 Målinger'!$E$14)</f>
        <v/>
      </c>
      <c r="X118" s="30"/>
      <c r="Y118" s="30"/>
      <c r="Z118" s="31"/>
      <c r="AA118" s="33"/>
      <c r="AB118" s="32"/>
      <c r="AC118" s="30"/>
      <c r="AD118" s="30"/>
      <c r="AE118" s="31"/>
      <c r="AF118" s="33"/>
      <c r="AG118" s="32"/>
      <c r="AH118" s="30"/>
      <c r="AI118" s="30"/>
      <c r="AJ118" s="31"/>
      <c r="AK118" s="33"/>
      <c r="AL118" s="32"/>
      <c r="AM118" s="30"/>
      <c r="AN118" s="30"/>
      <c r="AO118" s="31"/>
      <c r="AP118" s="33"/>
      <c r="AQ118" s="32"/>
      <c r="AR118" s="30"/>
      <c r="AS118" s="30"/>
      <c r="AT118" s="31"/>
      <c r="AU118" s="33"/>
      <c r="AV118" s="32"/>
      <c r="AW118" s="30"/>
      <c r="AX118" s="30"/>
      <c r="AY118" s="31"/>
      <c r="AZ118" s="33"/>
      <c r="BA118" s="32"/>
      <c r="BB118" s="30"/>
      <c r="BC118" s="30"/>
      <c r="BD118" s="31"/>
      <c r="BE118" s="33"/>
      <c r="BF118" s="32"/>
      <c r="BG118" s="30"/>
      <c r="BH118" s="30"/>
      <c r="BI118" s="31"/>
      <c r="BJ118" s="33"/>
      <c r="BK118" s="32"/>
      <c r="BL118" s="30"/>
      <c r="BM118" s="30"/>
      <c r="BN118" s="31"/>
      <c r="BO118" s="33"/>
      <c r="BP118" s="32"/>
      <c r="BQ118" s="30"/>
      <c r="BR118" s="30"/>
      <c r="BS118" s="31"/>
      <c r="BT118" s="33"/>
      <c r="BU118" s="32"/>
      <c r="BV118" s="30"/>
      <c r="BW118" s="30"/>
      <c r="BX118" s="31"/>
      <c r="BY118" s="33"/>
      <c r="BZ118" s="32"/>
      <c r="CA118" s="30"/>
      <c r="CB118" s="30"/>
      <c r="CC118" s="31"/>
      <c r="CD118" s="33"/>
      <c r="CE118" s="32"/>
      <c r="CF118" s="30"/>
      <c r="CG118" s="30"/>
      <c r="CH118" s="31"/>
      <c r="CI118" s="33"/>
      <c r="CJ118" s="32"/>
      <c r="CK118" s="30"/>
      <c r="CL118" s="30"/>
      <c r="CM118" s="31"/>
      <c r="CN118" s="33"/>
      <c r="CO118" s="32"/>
      <c r="CP118" s="30"/>
      <c r="CQ118" s="30"/>
      <c r="CR118" s="31"/>
      <c r="CS118" s="33"/>
      <c r="CT118" s="32"/>
      <c r="CU118" s="30"/>
      <c r="CV118" s="30"/>
      <c r="CW118" s="31"/>
      <c r="CX118" s="33"/>
      <c r="CY118" s="32"/>
      <c r="CZ118" s="30"/>
      <c r="DA118" s="30"/>
      <c r="DB118" s="31"/>
      <c r="DC118" s="33"/>
      <c r="DD118" s="32"/>
      <c r="DE118" s="30"/>
      <c r="DF118" s="30"/>
      <c r="DG118" s="31"/>
      <c r="DH118" s="33"/>
      <c r="DI118" s="32"/>
      <c r="DJ118" s="30"/>
      <c r="DK118" s="30"/>
      <c r="DL118" s="31"/>
      <c r="DM118" s="33"/>
      <c r="DN118" s="32"/>
      <c r="DO118" s="30"/>
      <c r="DP118" s="30"/>
      <c r="DQ118" s="31"/>
      <c r="DR118" s="33"/>
      <c r="DS118" s="32"/>
      <c r="DT118" s="26">
        <f t="shared" si="3"/>
        <v>0</v>
      </c>
      <c r="DU118" s="254">
        <f t="shared" si="2"/>
        <v>0</v>
      </c>
    </row>
    <row r="119" spans="1:125">
      <c r="A119" s="204" t="str">
        <f>IF('04 Brukerregistrering'!C119="","",'04 Brukerregistrering'!C119)</f>
        <v/>
      </c>
      <c r="B119" s="205" t="str">
        <f>IF('04 Brukerregistrering'!G119="","",'04 Brukerregistrering'!G119)</f>
        <v/>
      </c>
      <c r="C119" s="206" t="str">
        <f>IF('04 Brukerregistrering'!I119="","",'04 Brukerregistrering'!I119)</f>
        <v/>
      </c>
      <c r="D119" s="207" t="str">
        <f>IF('05 Målinger'!M129="","",('05 Målinger'!M129-'05 Målinger'!$G$19)*'02 Kostnader lønn, utstyr osv. '!$S$26*(-1))</f>
        <v/>
      </c>
      <c r="E119" s="207" t="str">
        <f>IF(AND('05 Målinger'!N129="",'05 Målinger'!Q129=""),"",('05 Målinger'!N129+'05 Målinger'!Q129-'05 Målinger'!H129)*'02 Kostnader lønn, utstyr osv. '!$S$21/60*(-1)*'05 Målinger'!$E$14)</f>
        <v/>
      </c>
      <c r="F119" s="208" t="str">
        <f>IF('05 Målinger'!M129="","",('kjøring-støtteark'!E122-'kjøring-støtteark'!D122)*'02 Kostnader lønn, utstyr osv. '!$S$21/60*(-1)*'05 Målinger'!$E$14)</f>
        <v/>
      </c>
      <c r="G119" s="209" t="str">
        <f>IF('05 Målinger'!P129="","",('05 Målinger'!P129-'05 Målinger'!J129)*'02 Kostnader lønn, utstyr osv. '!$S$37*'05 Målinger'!$E$14*(-1))</f>
        <v/>
      </c>
      <c r="H119" s="210" t="str">
        <f>IF('05 Målinger'!O129="","",('05 Målinger'!O129-'05 Målinger'!I129)*'02 Kostnader lønn, utstyr osv. '!$S$32*(-1)*'05 Målinger'!$E$14)</f>
        <v/>
      </c>
      <c r="I119" s="207" t="str">
        <f>IF('05 Målinger'!X129="","",('05 Målinger'!X129-'05 Målinger'!$G$19)*'02 Kostnader lønn, utstyr osv. '!$S$26*(-1))</f>
        <v/>
      </c>
      <c r="J119" s="207" t="str">
        <f>IF(AND('05 Målinger'!X129="",'05 Målinger'!AB129=""),"",('05 Målinger'!X129+'05 Målinger'!AB129-'05 Målinger'!H129)*'02 Kostnader lønn, utstyr osv. '!$S$21/60*(-1)*'05 Målinger'!$E$14)</f>
        <v/>
      </c>
      <c r="K119" s="208" t="str">
        <f>IF('05 Målinger'!X129="","",('kjøring-støtteark'!F122-'kjøring-støtteark'!D122)*'02 Kostnader lønn, utstyr osv. '!$S$21/60*(-1)*'05 Målinger'!$E$14)</f>
        <v/>
      </c>
      <c r="L119" s="209" t="str">
        <f>IF('05 Målinger'!AA129="","",('05 Målinger'!AA129-'05 Målinger'!J129)*'02 Kostnader lønn, utstyr osv. '!$S$37*'05 Målinger'!$E$14*(-1))</f>
        <v/>
      </c>
      <c r="M119" s="210" t="str">
        <f>IF('05 Målinger'!Z129="","",('05 Målinger'!Z129-'05 Målinger'!I129)*'02 Kostnader lønn, utstyr osv. '!$S$32*(-1)*'05 Målinger'!$E$14)</f>
        <v/>
      </c>
      <c r="N119" s="207" t="str">
        <f>IF('05 Målinger'!AI129="","",('05 Målinger'!AI129-'05 Målinger'!$G$19)*'02 Kostnader lønn, utstyr osv. '!$S$26*(-1))</f>
        <v/>
      </c>
      <c r="O119" s="207" t="str">
        <f>IF(AND('05 Målinger'!AI129="",'05 Målinger'!AM129=""),"",('05 Målinger'!AI129+'05 Målinger'!AM129-'05 Målinger'!H129)*'02 Kostnader lønn, utstyr osv. '!$S$21/60*(-1)*'05 Målinger'!$E$14)</f>
        <v/>
      </c>
      <c r="P119" s="208" t="str">
        <f>IF('05 Målinger'!AI129="","",('kjøring-støtteark'!F122-'kjøring-støtteark'!G122)*'02 Kostnader lønn, utstyr osv. '!$S$21/60*(-1)*'05 Målinger'!$E$14)</f>
        <v/>
      </c>
      <c r="Q119" s="209" t="str">
        <f>IF('05 Målinger'!AL129="","",('05 Målinger'!AL129-'05 Målinger'!J129)*'02 Kostnader lønn, utstyr osv. '!$S$37*'05 Målinger'!$E$14*(-1))</f>
        <v/>
      </c>
      <c r="R119" s="210" t="str">
        <f>IF('05 Målinger'!AK129="","",('05 Målinger'!AK129-'05 Målinger'!I129)*'02 Kostnader lønn, utstyr osv. '!$S$32*(-1)*'05 Målinger'!$E$14)</f>
        <v/>
      </c>
      <c r="S119" s="207" t="str">
        <f>IF('05 Målinger'!AT129="","",('05 Målinger'!AT129-'05 Målinger'!$G$19)*'02 Kostnader lønn, utstyr osv. '!$S$26*(-1))</f>
        <v/>
      </c>
      <c r="T119" s="207" t="str">
        <f>IF(AND('05 Målinger'!AT129="",'05 Målinger'!AX129=""),"",('05 Målinger'!AT129+'05 Målinger'!AX129-'05 Målinger'!H129)*'02 Kostnader lønn, utstyr osv. '!$S$21/60*(-1)*'05 Målinger'!$E$14)</f>
        <v/>
      </c>
      <c r="U119" s="208" t="str">
        <f>IF('05 Målinger'!AT129="","",('kjøring-støtteark'!F122-'kjøring-støtteark'!H122)*'02 Kostnader lønn, utstyr osv. '!$S$21/60*(-1)*'05 Målinger'!$E$14)</f>
        <v/>
      </c>
      <c r="V119" s="209" t="str">
        <f>IF('05 Målinger'!AW129="","",('05 Målinger'!AW129-'05 Målinger'!J129)*'02 Kostnader lønn, utstyr osv. '!$S$37*'05 Målinger'!$E$14*(-1))</f>
        <v/>
      </c>
      <c r="W119" s="210" t="str">
        <f>IF('05 Målinger'!AV129="","",('05 Målinger'!AV129-'05 Målinger'!I129)*'02 Kostnader lønn, utstyr osv. '!$S$32*(-1)*'05 Målinger'!$E$14)</f>
        <v/>
      </c>
      <c r="X119" s="30"/>
      <c r="Y119" s="30"/>
      <c r="Z119" s="31"/>
      <c r="AA119" s="33"/>
      <c r="AB119" s="32"/>
      <c r="AC119" s="30"/>
      <c r="AD119" s="30"/>
      <c r="AE119" s="31"/>
      <c r="AF119" s="33"/>
      <c r="AG119" s="32"/>
      <c r="AH119" s="30"/>
      <c r="AI119" s="30"/>
      <c r="AJ119" s="31"/>
      <c r="AK119" s="33"/>
      <c r="AL119" s="32"/>
      <c r="AM119" s="30"/>
      <c r="AN119" s="30"/>
      <c r="AO119" s="31"/>
      <c r="AP119" s="33"/>
      <c r="AQ119" s="32"/>
      <c r="AR119" s="30"/>
      <c r="AS119" s="30"/>
      <c r="AT119" s="31"/>
      <c r="AU119" s="33"/>
      <c r="AV119" s="32"/>
      <c r="AW119" s="30"/>
      <c r="AX119" s="30"/>
      <c r="AY119" s="31"/>
      <c r="AZ119" s="33"/>
      <c r="BA119" s="32"/>
      <c r="BB119" s="30"/>
      <c r="BC119" s="30"/>
      <c r="BD119" s="31"/>
      <c r="BE119" s="33"/>
      <c r="BF119" s="32"/>
      <c r="BG119" s="30"/>
      <c r="BH119" s="30"/>
      <c r="BI119" s="31"/>
      <c r="BJ119" s="33"/>
      <c r="BK119" s="32"/>
      <c r="BL119" s="30"/>
      <c r="BM119" s="30"/>
      <c r="BN119" s="31"/>
      <c r="BO119" s="33"/>
      <c r="BP119" s="32"/>
      <c r="BQ119" s="30"/>
      <c r="BR119" s="30"/>
      <c r="BS119" s="31"/>
      <c r="BT119" s="33"/>
      <c r="BU119" s="32"/>
      <c r="BV119" s="30"/>
      <c r="BW119" s="30"/>
      <c r="BX119" s="31"/>
      <c r="BY119" s="33"/>
      <c r="BZ119" s="32"/>
      <c r="CA119" s="30"/>
      <c r="CB119" s="30"/>
      <c r="CC119" s="31"/>
      <c r="CD119" s="33"/>
      <c r="CE119" s="32"/>
      <c r="CF119" s="30"/>
      <c r="CG119" s="30"/>
      <c r="CH119" s="31"/>
      <c r="CI119" s="33"/>
      <c r="CJ119" s="32"/>
      <c r="CK119" s="30"/>
      <c r="CL119" s="30"/>
      <c r="CM119" s="31"/>
      <c r="CN119" s="33"/>
      <c r="CO119" s="32"/>
      <c r="CP119" s="30"/>
      <c r="CQ119" s="30"/>
      <c r="CR119" s="31"/>
      <c r="CS119" s="33"/>
      <c r="CT119" s="32"/>
      <c r="CU119" s="30"/>
      <c r="CV119" s="30"/>
      <c r="CW119" s="31"/>
      <c r="CX119" s="33"/>
      <c r="CY119" s="32"/>
      <c r="CZ119" s="30"/>
      <c r="DA119" s="30"/>
      <c r="DB119" s="31"/>
      <c r="DC119" s="33"/>
      <c r="DD119" s="32"/>
      <c r="DE119" s="30"/>
      <c r="DF119" s="30"/>
      <c r="DG119" s="31"/>
      <c r="DH119" s="33"/>
      <c r="DI119" s="32"/>
      <c r="DJ119" s="30"/>
      <c r="DK119" s="30"/>
      <c r="DL119" s="31"/>
      <c r="DM119" s="33"/>
      <c r="DN119" s="32"/>
      <c r="DO119" s="30"/>
      <c r="DP119" s="30"/>
      <c r="DQ119" s="31"/>
      <c r="DR119" s="33"/>
      <c r="DS119" s="32"/>
      <c r="DT119" s="26">
        <f t="shared" si="3"/>
        <v>0</v>
      </c>
      <c r="DU119" s="254">
        <f t="shared" si="2"/>
        <v>0</v>
      </c>
    </row>
    <row r="120" spans="1:125">
      <c r="A120" s="204" t="str">
        <f>IF('04 Brukerregistrering'!C120="","",'04 Brukerregistrering'!C120)</f>
        <v/>
      </c>
      <c r="B120" s="205" t="str">
        <f>IF('04 Brukerregistrering'!G120="","",'04 Brukerregistrering'!G120)</f>
        <v/>
      </c>
      <c r="C120" s="206" t="str">
        <f>IF('04 Brukerregistrering'!I120="","",'04 Brukerregistrering'!I120)</f>
        <v/>
      </c>
      <c r="D120" s="207" t="str">
        <f>IF('05 Målinger'!M130="","",('05 Målinger'!M130-'05 Målinger'!$G$19)*'02 Kostnader lønn, utstyr osv. '!$S$26*(-1))</f>
        <v/>
      </c>
      <c r="E120" s="207" t="str">
        <f>IF(AND('05 Målinger'!N130="",'05 Målinger'!Q130=""),"",('05 Målinger'!N130+'05 Målinger'!Q130-'05 Målinger'!H130)*'02 Kostnader lønn, utstyr osv. '!$S$21/60*(-1)*'05 Målinger'!$E$14)</f>
        <v/>
      </c>
      <c r="F120" s="208" t="str">
        <f>IF('05 Målinger'!M130="","",('kjøring-støtteark'!E123-'kjøring-støtteark'!D123)*'02 Kostnader lønn, utstyr osv. '!$S$21/60*(-1)*'05 Målinger'!$E$14)</f>
        <v/>
      </c>
      <c r="G120" s="209" t="str">
        <f>IF('05 Målinger'!P130="","",('05 Målinger'!P130-'05 Målinger'!J130)*'02 Kostnader lønn, utstyr osv. '!$S$37*'05 Målinger'!$E$14*(-1))</f>
        <v/>
      </c>
      <c r="H120" s="210" t="str">
        <f>IF('05 Målinger'!O130="","",('05 Målinger'!O130-'05 Målinger'!I130)*'02 Kostnader lønn, utstyr osv. '!$S$32*(-1)*'05 Målinger'!$E$14)</f>
        <v/>
      </c>
      <c r="I120" s="207" t="str">
        <f>IF('05 Målinger'!X130="","",('05 Målinger'!X130-'05 Målinger'!$G$19)*'02 Kostnader lønn, utstyr osv. '!$S$26*(-1))</f>
        <v/>
      </c>
      <c r="J120" s="207" t="str">
        <f>IF(AND('05 Målinger'!X130="",'05 Målinger'!AB130=""),"",('05 Målinger'!X130+'05 Målinger'!AB130-'05 Målinger'!H130)*'02 Kostnader lønn, utstyr osv. '!$S$21/60*(-1)*'05 Målinger'!$E$14)</f>
        <v/>
      </c>
      <c r="K120" s="208" t="str">
        <f>IF('05 Målinger'!X130="","",('kjøring-støtteark'!F123-'kjøring-støtteark'!D123)*'02 Kostnader lønn, utstyr osv. '!$S$21/60*(-1)*'05 Målinger'!$E$14)</f>
        <v/>
      </c>
      <c r="L120" s="209" t="str">
        <f>IF('05 Målinger'!AA130="","",('05 Målinger'!AA130-'05 Målinger'!J130)*'02 Kostnader lønn, utstyr osv. '!$S$37*'05 Målinger'!$E$14*(-1))</f>
        <v/>
      </c>
      <c r="M120" s="210" t="str">
        <f>IF('05 Målinger'!Z130="","",('05 Målinger'!Z130-'05 Målinger'!I130)*'02 Kostnader lønn, utstyr osv. '!$S$32*(-1)*'05 Målinger'!$E$14)</f>
        <v/>
      </c>
      <c r="N120" s="207" t="str">
        <f>IF('05 Målinger'!AI130="","",('05 Målinger'!AI130-'05 Målinger'!$G$19)*'02 Kostnader lønn, utstyr osv. '!$S$26*(-1))</f>
        <v/>
      </c>
      <c r="O120" s="207" t="str">
        <f>IF(AND('05 Målinger'!AI130="",'05 Målinger'!AM130=""),"",('05 Målinger'!AI130+'05 Målinger'!AM130-'05 Målinger'!H130)*'02 Kostnader lønn, utstyr osv. '!$S$21/60*(-1)*'05 Målinger'!$E$14)</f>
        <v/>
      </c>
      <c r="P120" s="208" t="str">
        <f>IF('05 Målinger'!AI130="","",('kjøring-støtteark'!F123-'kjøring-støtteark'!G123)*'02 Kostnader lønn, utstyr osv. '!$S$21/60*(-1)*'05 Målinger'!$E$14)</f>
        <v/>
      </c>
      <c r="Q120" s="209" t="str">
        <f>IF('05 Målinger'!AL130="","",('05 Målinger'!AL130-'05 Målinger'!J130)*'02 Kostnader lønn, utstyr osv. '!$S$37*'05 Målinger'!$E$14*(-1))</f>
        <v/>
      </c>
      <c r="R120" s="210" t="str">
        <f>IF('05 Målinger'!AK130="","",('05 Målinger'!AK130-'05 Målinger'!I130)*'02 Kostnader lønn, utstyr osv. '!$S$32*(-1)*'05 Målinger'!$E$14)</f>
        <v/>
      </c>
      <c r="S120" s="207" t="str">
        <f>IF('05 Målinger'!AT130="","",('05 Målinger'!AT130-'05 Målinger'!$G$19)*'02 Kostnader lønn, utstyr osv. '!$S$26*(-1))</f>
        <v/>
      </c>
      <c r="T120" s="207" t="str">
        <f>IF(AND('05 Målinger'!AT130="",'05 Målinger'!AX130=""),"",('05 Målinger'!AT130+'05 Målinger'!AX130-'05 Målinger'!H130)*'02 Kostnader lønn, utstyr osv. '!$S$21/60*(-1)*'05 Målinger'!$E$14)</f>
        <v/>
      </c>
      <c r="U120" s="208" t="str">
        <f>IF('05 Målinger'!AT130="","",('kjøring-støtteark'!F123-'kjøring-støtteark'!H123)*'02 Kostnader lønn, utstyr osv. '!$S$21/60*(-1)*'05 Målinger'!$E$14)</f>
        <v/>
      </c>
      <c r="V120" s="209" t="str">
        <f>IF('05 Målinger'!AW130="","",('05 Målinger'!AW130-'05 Målinger'!J130)*'02 Kostnader lønn, utstyr osv. '!$S$37*'05 Målinger'!$E$14*(-1))</f>
        <v/>
      </c>
      <c r="W120" s="210" t="str">
        <f>IF('05 Målinger'!AV130="","",('05 Målinger'!AV130-'05 Målinger'!I130)*'02 Kostnader lønn, utstyr osv. '!$S$32*(-1)*'05 Målinger'!$E$14)</f>
        <v/>
      </c>
      <c r="X120" s="30"/>
      <c r="Y120" s="30"/>
      <c r="Z120" s="31"/>
      <c r="AA120" s="33"/>
      <c r="AB120" s="32"/>
      <c r="AC120" s="30"/>
      <c r="AD120" s="30"/>
      <c r="AE120" s="31"/>
      <c r="AF120" s="33"/>
      <c r="AG120" s="32"/>
      <c r="AH120" s="30"/>
      <c r="AI120" s="30"/>
      <c r="AJ120" s="31"/>
      <c r="AK120" s="33"/>
      <c r="AL120" s="32"/>
      <c r="AM120" s="30"/>
      <c r="AN120" s="30"/>
      <c r="AO120" s="31"/>
      <c r="AP120" s="33"/>
      <c r="AQ120" s="32"/>
      <c r="AR120" s="30"/>
      <c r="AS120" s="30"/>
      <c r="AT120" s="31"/>
      <c r="AU120" s="33"/>
      <c r="AV120" s="32"/>
      <c r="AW120" s="30"/>
      <c r="AX120" s="30"/>
      <c r="AY120" s="31"/>
      <c r="AZ120" s="33"/>
      <c r="BA120" s="32"/>
      <c r="BB120" s="30"/>
      <c r="BC120" s="30"/>
      <c r="BD120" s="31"/>
      <c r="BE120" s="33"/>
      <c r="BF120" s="32"/>
      <c r="BG120" s="30"/>
      <c r="BH120" s="30"/>
      <c r="BI120" s="31"/>
      <c r="BJ120" s="33"/>
      <c r="BK120" s="32"/>
      <c r="BL120" s="30"/>
      <c r="BM120" s="30"/>
      <c r="BN120" s="31"/>
      <c r="BO120" s="33"/>
      <c r="BP120" s="32"/>
      <c r="BQ120" s="30"/>
      <c r="BR120" s="30"/>
      <c r="BS120" s="31"/>
      <c r="BT120" s="33"/>
      <c r="BU120" s="32"/>
      <c r="BV120" s="30"/>
      <c r="BW120" s="30"/>
      <c r="BX120" s="31"/>
      <c r="BY120" s="33"/>
      <c r="BZ120" s="32"/>
      <c r="CA120" s="30"/>
      <c r="CB120" s="30"/>
      <c r="CC120" s="31"/>
      <c r="CD120" s="33"/>
      <c r="CE120" s="32"/>
      <c r="CF120" s="30"/>
      <c r="CG120" s="30"/>
      <c r="CH120" s="31"/>
      <c r="CI120" s="33"/>
      <c r="CJ120" s="32"/>
      <c r="CK120" s="30"/>
      <c r="CL120" s="30"/>
      <c r="CM120" s="31"/>
      <c r="CN120" s="33"/>
      <c r="CO120" s="32"/>
      <c r="CP120" s="30"/>
      <c r="CQ120" s="30"/>
      <c r="CR120" s="31"/>
      <c r="CS120" s="33"/>
      <c r="CT120" s="32"/>
      <c r="CU120" s="30"/>
      <c r="CV120" s="30"/>
      <c r="CW120" s="31"/>
      <c r="CX120" s="33"/>
      <c r="CY120" s="32"/>
      <c r="CZ120" s="30"/>
      <c r="DA120" s="30"/>
      <c r="DB120" s="31"/>
      <c r="DC120" s="33"/>
      <c r="DD120" s="32"/>
      <c r="DE120" s="30"/>
      <c r="DF120" s="30"/>
      <c r="DG120" s="31"/>
      <c r="DH120" s="33"/>
      <c r="DI120" s="32"/>
      <c r="DJ120" s="30"/>
      <c r="DK120" s="30"/>
      <c r="DL120" s="31"/>
      <c r="DM120" s="33"/>
      <c r="DN120" s="32"/>
      <c r="DO120" s="30"/>
      <c r="DP120" s="30"/>
      <c r="DQ120" s="31"/>
      <c r="DR120" s="33"/>
      <c r="DS120" s="32"/>
      <c r="DT120" s="26">
        <f t="shared" si="3"/>
        <v>0</v>
      </c>
      <c r="DU120" s="254">
        <f t="shared" si="2"/>
        <v>0</v>
      </c>
    </row>
    <row r="121" spans="1:125">
      <c r="A121" s="204" t="str">
        <f>IF('04 Brukerregistrering'!C121="","",'04 Brukerregistrering'!C121)</f>
        <v/>
      </c>
      <c r="B121" s="205" t="str">
        <f>IF('04 Brukerregistrering'!G121="","",'04 Brukerregistrering'!G121)</f>
        <v/>
      </c>
      <c r="C121" s="206" t="str">
        <f>IF('04 Brukerregistrering'!I121="","",'04 Brukerregistrering'!I121)</f>
        <v/>
      </c>
      <c r="D121" s="207" t="str">
        <f>IF('05 Målinger'!M131="","",('05 Målinger'!M131-'05 Målinger'!$G$19)*'02 Kostnader lønn, utstyr osv. '!$S$26*(-1))</f>
        <v/>
      </c>
      <c r="E121" s="207" t="str">
        <f>IF(AND('05 Målinger'!N131="",'05 Målinger'!Q131=""),"",('05 Målinger'!N131+'05 Målinger'!Q131-'05 Målinger'!H131)*'02 Kostnader lønn, utstyr osv. '!$S$21/60*(-1)*'05 Målinger'!$E$14)</f>
        <v/>
      </c>
      <c r="F121" s="208" t="str">
        <f>IF('05 Målinger'!M131="","",('kjøring-støtteark'!E124-'kjøring-støtteark'!D124)*'02 Kostnader lønn, utstyr osv. '!$S$21/60*(-1)*'05 Målinger'!$E$14)</f>
        <v/>
      </c>
      <c r="G121" s="209" t="str">
        <f>IF('05 Målinger'!P131="","",('05 Målinger'!P131-'05 Målinger'!J131)*'02 Kostnader lønn, utstyr osv. '!$S$37*'05 Målinger'!$E$14*(-1))</f>
        <v/>
      </c>
      <c r="H121" s="210" t="str">
        <f>IF('05 Målinger'!O131="","",('05 Målinger'!O131-'05 Målinger'!I131)*'02 Kostnader lønn, utstyr osv. '!$S$32*(-1)*'05 Målinger'!$E$14)</f>
        <v/>
      </c>
      <c r="I121" s="207" t="str">
        <f>IF('05 Målinger'!X131="","",('05 Målinger'!X131-'05 Målinger'!$G$19)*'02 Kostnader lønn, utstyr osv. '!$S$26*(-1))</f>
        <v/>
      </c>
      <c r="J121" s="207" t="str">
        <f>IF(AND('05 Målinger'!X131="",'05 Målinger'!AB131=""),"",('05 Målinger'!X131+'05 Målinger'!AB131-'05 Målinger'!H131)*'02 Kostnader lønn, utstyr osv. '!$S$21/60*(-1)*'05 Målinger'!$E$14)</f>
        <v/>
      </c>
      <c r="K121" s="208" t="str">
        <f>IF('05 Målinger'!X131="","",('kjøring-støtteark'!F124-'kjøring-støtteark'!D124)*'02 Kostnader lønn, utstyr osv. '!$S$21/60*(-1)*'05 Målinger'!$E$14)</f>
        <v/>
      </c>
      <c r="L121" s="209" t="str">
        <f>IF('05 Målinger'!AA131="","",('05 Målinger'!AA131-'05 Målinger'!J131)*'02 Kostnader lønn, utstyr osv. '!$S$37*'05 Målinger'!$E$14*(-1))</f>
        <v/>
      </c>
      <c r="M121" s="210" t="str">
        <f>IF('05 Målinger'!Z131="","",('05 Målinger'!Z131-'05 Målinger'!I131)*'02 Kostnader lønn, utstyr osv. '!$S$32*(-1)*'05 Målinger'!$E$14)</f>
        <v/>
      </c>
      <c r="N121" s="207" t="str">
        <f>IF('05 Målinger'!AI131="","",('05 Målinger'!AI131-'05 Målinger'!$G$19)*'02 Kostnader lønn, utstyr osv. '!$S$26*(-1))</f>
        <v/>
      </c>
      <c r="O121" s="207" t="str">
        <f>IF(AND('05 Målinger'!AI131="",'05 Målinger'!AM131=""),"",('05 Målinger'!AI131+'05 Målinger'!AM131-'05 Målinger'!H131)*'02 Kostnader lønn, utstyr osv. '!$S$21/60*(-1)*'05 Målinger'!$E$14)</f>
        <v/>
      </c>
      <c r="P121" s="208" t="str">
        <f>IF('05 Målinger'!AI131="","",('kjøring-støtteark'!F124-'kjøring-støtteark'!G124)*'02 Kostnader lønn, utstyr osv. '!$S$21/60*(-1)*'05 Målinger'!$E$14)</f>
        <v/>
      </c>
      <c r="Q121" s="209" t="str">
        <f>IF('05 Målinger'!AL131="","",('05 Målinger'!AL131-'05 Målinger'!J131)*'02 Kostnader lønn, utstyr osv. '!$S$37*'05 Målinger'!$E$14*(-1))</f>
        <v/>
      </c>
      <c r="R121" s="210" t="str">
        <f>IF('05 Målinger'!AK131="","",('05 Målinger'!AK131-'05 Målinger'!I131)*'02 Kostnader lønn, utstyr osv. '!$S$32*(-1)*'05 Målinger'!$E$14)</f>
        <v/>
      </c>
      <c r="S121" s="207" t="str">
        <f>IF('05 Målinger'!AT131="","",('05 Målinger'!AT131-'05 Målinger'!$G$19)*'02 Kostnader lønn, utstyr osv. '!$S$26*(-1))</f>
        <v/>
      </c>
      <c r="T121" s="207" t="str">
        <f>IF(AND('05 Målinger'!AT131="",'05 Målinger'!AX131=""),"",('05 Målinger'!AT131+'05 Målinger'!AX131-'05 Målinger'!H131)*'02 Kostnader lønn, utstyr osv. '!$S$21/60*(-1)*'05 Målinger'!$E$14)</f>
        <v/>
      </c>
      <c r="U121" s="208" t="str">
        <f>IF('05 Målinger'!AT131="","",('kjøring-støtteark'!F124-'kjøring-støtteark'!H124)*'02 Kostnader lønn, utstyr osv. '!$S$21/60*(-1)*'05 Målinger'!$E$14)</f>
        <v/>
      </c>
      <c r="V121" s="209" t="str">
        <f>IF('05 Målinger'!AW131="","",('05 Målinger'!AW131-'05 Målinger'!J131)*'02 Kostnader lønn, utstyr osv. '!$S$37*'05 Målinger'!$E$14*(-1))</f>
        <v/>
      </c>
      <c r="W121" s="210" t="str">
        <f>IF('05 Målinger'!AV131="","",('05 Målinger'!AV131-'05 Målinger'!I131)*'02 Kostnader lønn, utstyr osv. '!$S$32*(-1)*'05 Målinger'!$E$14)</f>
        <v/>
      </c>
      <c r="X121" s="30"/>
      <c r="Y121" s="30"/>
      <c r="Z121" s="31"/>
      <c r="AA121" s="33"/>
      <c r="AB121" s="32"/>
      <c r="AC121" s="30"/>
      <c r="AD121" s="30"/>
      <c r="AE121" s="31"/>
      <c r="AF121" s="33"/>
      <c r="AG121" s="32"/>
      <c r="AH121" s="30"/>
      <c r="AI121" s="30"/>
      <c r="AJ121" s="31"/>
      <c r="AK121" s="33"/>
      <c r="AL121" s="32"/>
      <c r="AM121" s="30"/>
      <c r="AN121" s="30"/>
      <c r="AO121" s="31"/>
      <c r="AP121" s="33"/>
      <c r="AQ121" s="32"/>
      <c r="AR121" s="30"/>
      <c r="AS121" s="30"/>
      <c r="AT121" s="31"/>
      <c r="AU121" s="33"/>
      <c r="AV121" s="32"/>
      <c r="AW121" s="30"/>
      <c r="AX121" s="30"/>
      <c r="AY121" s="31"/>
      <c r="AZ121" s="33"/>
      <c r="BA121" s="32"/>
      <c r="BB121" s="30"/>
      <c r="BC121" s="30"/>
      <c r="BD121" s="31"/>
      <c r="BE121" s="33"/>
      <c r="BF121" s="32"/>
      <c r="BG121" s="30"/>
      <c r="BH121" s="30"/>
      <c r="BI121" s="31"/>
      <c r="BJ121" s="33"/>
      <c r="BK121" s="32"/>
      <c r="BL121" s="30"/>
      <c r="BM121" s="30"/>
      <c r="BN121" s="31"/>
      <c r="BO121" s="33"/>
      <c r="BP121" s="32"/>
      <c r="BQ121" s="30"/>
      <c r="BR121" s="30"/>
      <c r="BS121" s="31"/>
      <c r="BT121" s="33"/>
      <c r="BU121" s="32"/>
      <c r="BV121" s="30"/>
      <c r="BW121" s="30"/>
      <c r="BX121" s="31"/>
      <c r="BY121" s="33"/>
      <c r="BZ121" s="32"/>
      <c r="CA121" s="30"/>
      <c r="CB121" s="30"/>
      <c r="CC121" s="31"/>
      <c r="CD121" s="33"/>
      <c r="CE121" s="32"/>
      <c r="CF121" s="30"/>
      <c r="CG121" s="30"/>
      <c r="CH121" s="31"/>
      <c r="CI121" s="33"/>
      <c r="CJ121" s="32"/>
      <c r="CK121" s="30"/>
      <c r="CL121" s="30"/>
      <c r="CM121" s="31"/>
      <c r="CN121" s="33"/>
      <c r="CO121" s="32"/>
      <c r="CP121" s="30"/>
      <c r="CQ121" s="30"/>
      <c r="CR121" s="31"/>
      <c r="CS121" s="33"/>
      <c r="CT121" s="32"/>
      <c r="CU121" s="30"/>
      <c r="CV121" s="30"/>
      <c r="CW121" s="31"/>
      <c r="CX121" s="33"/>
      <c r="CY121" s="32"/>
      <c r="CZ121" s="30"/>
      <c r="DA121" s="30"/>
      <c r="DB121" s="31"/>
      <c r="DC121" s="33"/>
      <c r="DD121" s="32"/>
      <c r="DE121" s="30"/>
      <c r="DF121" s="30"/>
      <c r="DG121" s="31"/>
      <c r="DH121" s="33"/>
      <c r="DI121" s="32"/>
      <c r="DJ121" s="30"/>
      <c r="DK121" s="30"/>
      <c r="DL121" s="31"/>
      <c r="DM121" s="33"/>
      <c r="DN121" s="32"/>
      <c r="DO121" s="30"/>
      <c r="DP121" s="30"/>
      <c r="DQ121" s="31"/>
      <c r="DR121" s="33"/>
      <c r="DS121" s="32"/>
      <c r="DT121" s="26">
        <f t="shared" si="3"/>
        <v>0</v>
      </c>
      <c r="DU121" s="254">
        <f t="shared" si="2"/>
        <v>0</v>
      </c>
    </row>
    <row r="122" spans="1:125">
      <c r="A122" s="204" t="str">
        <f>IF('04 Brukerregistrering'!C122="","",'04 Brukerregistrering'!C122)</f>
        <v/>
      </c>
      <c r="B122" s="205" t="str">
        <f>IF('04 Brukerregistrering'!G122="","",'04 Brukerregistrering'!G122)</f>
        <v/>
      </c>
      <c r="C122" s="206" t="str">
        <f>IF('04 Brukerregistrering'!I122="","",'04 Brukerregistrering'!I122)</f>
        <v/>
      </c>
      <c r="D122" s="207" t="str">
        <f>IF('05 Målinger'!M132="","",('05 Målinger'!M132-'05 Målinger'!$G$19)*'02 Kostnader lønn, utstyr osv. '!$S$26*(-1))</f>
        <v/>
      </c>
      <c r="E122" s="207" t="str">
        <f>IF(AND('05 Målinger'!N132="",'05 Målinger'!Q132=""),"",('05 Målinger'!N132+'05 Målinger'!Q132-'05 Målinger'!H132)*'02 Kostnader lønn, utstyr osv. '!$S$21/60*(-1)*'05 Målinger'!$E$14)</f>
        <v/>
      </c>
      <c r="F122" s="208" t="str">
        <f>IF('05 Målinger'!M132="","",('kjøring-støtteark'!E125-'kjøring-støtteark'!D125)*'02 Kostnader lønn, utstyr osv. '!$S$21/60*(-1)*'05 Målinger'!$E$14)</f>
        <v/>
      </c>
      <c r="G122" s="209" t="str">
        <f>IF('05 Målinger'!P132="","",('05 Målinger'!P132-'05 Målinger'!J132)*'02 Kostnader lønn, utstyr osv. '!$S$37*'05 Målinger'!$E$14*(-1))</f>
        <v/>
      </c>
      <c r="H122" s="210" t="str">
        <f>IF('05 Målinger'!O132="","",('05 Målinger'!O132-'05 Målinger'!I132)*'02 Kostnader lønn, utstyr osv. '!$S$32*(-1)*'05 Målinger'!$E$14)</f>
        <v/>
      </c>
      <c r="I122" s="207" t="str">
        <f>IF('05 Målinger'!X132="","",('05 Målinger'!X132-'05 Målinger'!$G$19)*'02 Kostnader lønn, utstyr osv. '!$S$26*(-1))</f>
        <v/>
      </c>
      <c r="J122" s="207" t="str">
        <f>IF(AND('05 Målinger'!X132="",'05 Målinger'!AB132=""),"",('05 Målinger'!X132+'05 Målinger'!AB132-'05 Målinger'!H132)*'02 Kostnader lønn, utstyr osv. '!$S$21/60*(-1)*'05 Målinger'!$E$14)</f>
        <v/>
      </c>
      <c r="K122" s="208" t="str">
        <f>IF('05 Målinger'!X132="","",('kjøring-støtteark'!F125-'kjøring-støtteark'!D125)*'02 Kostnader lønn, utstyr osv. '!$S$21/60*(-1)*'05 Målinger'!$E$14)</f>
        <v/>
      </c>
      <c r="L122" s="209" t="str">
        <f>IF('05 Målinger'!AA132="","",('05 Målinger'!AA132-'05 Målinger'!J132)*'02 Kostnader lønn, utstyr osv. '!$S$37*'05 Målinger'!$E$14*(-1))</f>
        <v/>
      </c>
      <c r="M122" s="210" t="str">
        <f>IF('05 Målinger'!Z132="","",('05 Målinger'!Z132-'05 Målinger'!I132)*'02 Kostnader lønn, utstyr osv. '!$S$32*(-1)*'05 Målinger'!$E$14)</f>
        <v/>
      </c>
      <c r="N122" s="207" t="str">
        <f>IF('05 Målinger'!AI132="","",('05 Målinger'!AI132-'05 Målinger'!$G$19)*'02 Kostnader lønn, utstyr osv. '!$S$26*(-1))</f>
        <v/>
      </c>
      <c r="O122" s="207" t="str">
        <f>IF(AND('05 Målinger'!AI132="",'05 Målinger'!AM132=""),"",('05 Målinger'!AI132+'05 Målinger'!AM132-'05 Målinger'!H132)*'02 Kostnader lønn, utstyr osv. '!$S$21/60*(-1)*'05 Målinger'!$E$14)</f>
        <v/>
      </c>
      <c r="P122" s="208" t="str">
        <f>IF('05 Målinger'!AI132="","",('kjøring-støtteark'!F125-'kjøring-støtteark'!G125)*'02 Kostnader lønn, utstyr osv. '!$S$21/60*(-1)*'05 Målinger'!$E$14)</f>
        <v/>
      </c>
      <c r="Q122" s="209" t="str">
        <f>IF('05 Målinger'!AL132="","",('05 Målinger'!AL132-'05 Målinger'!J132)*'02 Kostnader lønn, utstyr osv. '!$S$37*'05 Målinger'!$E$14*(-1))</f>
        <v/>
      </c>
      <c r="R122" s="210" t="str">
        <f>IF('05 Målinger'!AK132="","",('05 Målinger'!AK132-'05 Målinger'!I132)*'02 Kostnader lønn, utstyr osv. '!$S$32*(-1)*'05 Målinger'!$E$14)</f>
        <v/>
      </c>
      <c r="S122" s="207" t="str">
        <f>IF('05 Målinger'!AT132="","",('05 Målinger'!AT132-'05 Målinger'!$G$19)*'02 Kostnader lønn, utstyr osv. '!$S$26*(-1))</f>
        <v/>
      </c>
      <c r="T122" s="207" t="str">
        <f>IF(AND('05 Målinger'!AT132="",'05 Målinger'!AX132=""),"",('05 Målinger'!AT132+'05 Målinger'!AX132-'05 Målinger'!H132)*'02 Kostnader lønn, utstyr osv. '!$S$21/60*(-1)*'05 Målinger'!$E$14)</f>
        <v/>
      </c>
      <c r="U122" s="208" t="str">
        <f>IF('05 Målinger'!AT132="","",('kjøring-støtteark'!F125-'kjøring-støtteark'!H125)*'02 Kostnader lønn, utstyr osv. '!$S$21/60*(-1)*'05 Målinger'!$E$14)</f>
        <v/>
      </c>
      <c r="V122" s="209" t="str">
        <f>IF('05 Målinger'!AW132="","",('05 Målinger'!AW132-'05 Målinger'!J132)*'02 Kostnader lønn, utstyr osv. '!$S$37*'05 Målinger'!$E$14*(-1))</f>
        <v/>
      </c>
      <c r="W122" s="210" t="str">
        <f>IF('05 Målinger'!AV132="","",('05 Målinger'!AV132-'05 Målinger'!I132)*'02 Kostnader lønn, utstyr osv. '!$S$32*(-1)*'05 Målinger'!$E$14)</f>
        <v/>
      </c>
      <c r="X122" s="30"/>
      <c r="Y122" s="30"/>
      <c r="Z122" s="31"/>
      <c r="AA122" s="33"/>
      <c r="AB122" s="32"/>
      <c r="AC122" s="30"/>
      <c r="AD122" s="30"/>
      <c r="AE122" s="31"/>
      <c r="AF122" s="33"/>
      <c r="AG122" s="32"/>
      <c r="AH122" s="30"/>
      <c r="AI122" s="30"/>
      <c r="AJ122" s="31"/>
      <c r="AK122" s="33"/>
      <c r="AL122" s="32"/>
      <c r="AM122" s="30"/>
      <c r="AN122" s="30"/>
      <c r="AO122" s="31"/>
      <c r="AP122" s="33"/>
      <c r="AQ122" s="32"/>
      <c r="AR122" s="30"/>
      <c r="AS122" s="30"/>
      <c r="AT122" s="31"/>
      <c r="AU122" s="33"/>
      <c r="AV122" s="32"/>
      <c r="AW122" s="30"/>
      <c r="AX122" s="30"/>
      <c r="AY122" s="31"/>
      <c r="AZ122" s="33"/>
      <c r="BA122" s="32"/>
      <c r="BB122" s="30"/>
      <c r="BC122" s="30"/>
      <c r="BD122" s="31"/>
      <c r="BE122" s="33"/>
      <c r="BF122" s="32"/>
      <c r="BG122" s="30"/>
      <c r="BH122" s="30"/>
      <c r="BI122" s="31"/>
      <c r="BJ122" s="33"/>
      <c r="BK122" s="32"/>
      <c r="BL122" s="30"/>
      <c r="BM122" s="30"/>
      <c r="BN122" s="31"/>
      <c r="BO122" s="33"/>
      <c r="BP122" s="32"/>
      <c r="BQ122" s="30"/>
      <c r="BR122" s="30"/>
      <c r="BS122" s="31"/>
      <c r="BT122" s="33"/>
      <c r="BU122" s="32"/>
      <c r="BV122" s="30"/>
      <c r="BW122" s="30"/>
      <c r="BX122" s="31"/>
      <c r="BY122" s="33"/>
      <c r="BZ122" s="32"/>
      <c r="CA122" s="30"/>
      <c r="CB122" s="30"/>
      <c r="CC122" s="31"/>
      <c r="CD122" s="33"/>
      <c r="CE122" s="32"/>
      <c r="CF122" s="30"/>
      <c r="CG122" s="30"/>
      <c r="CH122" s="31"/>
      <c r="CI122" s="33"/>
      <c r="CJ122" s="32"/>
      <c r="CK122" s="30"/>
      <c r="CL122" s="30"/>
      <c r="CM122" s="31"/>
      <c r="CN122" s="33"/>
      <c r="CO122" s="32"/>
      <c r="CP122" s="30"/>
      <c r="CQ122" s="30"/>
      <c r="CR122" s="31"/>
      <c r="CS122" s="33"/>
      <c r="CT122" s="32"/>
      <c r="CU122" s="30"/>
      <c r="CV122" s="30"/>
      <c r="CW122" s="31"/>
      <c r="CX122" s="33"/>
      <c r="CY122" s="32"/>
      <c r="CZ122" s="30"/>
      <c r="DA122" s="30"/>
      <c r="DB122" s="31"/>
      <c r="DC122" s="33"/>
      <c r="DD122" s="32"/>
      <c r="DE122" s="30"/>
      <c r="DF122" s="30"/>
      <c r="DG122" s="31"/>
      <c r="DH122" s="33"/>
      <c r="DI122" s="32"/>
      <c r="DJ122" s="30"/>
      <c r="DK122" s="30"/>
      <c r="DL122" s="31"/>
      <c r="DM122" s="33"/>
      <c r="DN122" s="32"/>
      <c r="DO122" s="30"/>
      <c r="DP122" s="30"/>
      <c r="DQ122" s="31"/>
      <c r="DR122" s="33"/>
      <c r="DS122" s="32"/>
      <c r="DT122" s="26">
        <f t="shared" si="3"/>
        <v>0</v>
      </c>
      <c r="DU122" s="254">
        <f t="shared" si="2"/>
        <v>0</v>
      </c>
    </row>
    <row r="123" spans="1:125">
      <c r="A123" s="204" t="str">
        <f>IF('04 Brukerregistrering'!C123="","",'04 Brukerregistrering'!C123)</f>
        <v/>
      </c>
      <c r="B123" s="205" t="str">
        <f>IF('04 Brukerregistrering'!G123="","",'04 Brukerregistrering'!G123)</f>
        <v/>
      </c>
      <c r="C123" s="206" t="str">
        <f>IF('04 Brukerregistrering'!I123="","",'04 Brukerregistrering'!I123)</f>
        <v/>
      </c>
      <c r="D123" s="207" t="str">
        <f>IF('05 Målinger'!M133="","",('05 Målinger'!M133-'05 Målinger'!$G$19)*'02 Kostnader lønn, utstyr osv. '!$S$26*(-1))</f>
        <v/>
      </c>
      <c r="E123" s="207" t="str">
        <f>IF(AND('05 Målinger'!N133="",'05 Målinger'!Q133=""),"",('05 Målinger'!N133+'05 Målinger'!Q133-'05 Målinger'!H133)*'02 Kostnader lønn, utstyr osv. '!$S$21/60*(-1)*'05 Målinger'!$E$14)</f>
        <v/>
      </c>
      <c r="F123" s="208" t="str">
        <f>IF('05 Målinger'!M133="","",('kjøring-støtteark'!E126-'kjøring-støtteark'!D126)*'02 Kostnader lønn, utstyr osv. '!$S$21/60*(-1)*'05 Målinger'!$E$14)</f>
        <v/>
      </c>
      <c r="G123" s="209" t="str">
        <f>IF('05 Målinger'!P133="","",('05 Målinger'!P133-'05 Målinger'!J133)*'02 Kostnader lønn, utstyr osv. '!$S$37*'05 Målinger'!$E$14*(-1))</f>
        <v/>
      </c>
      <c r="H123" s="210" t="str">
        <f>IF('05 Målinger'!O133="","",('05 Målinger'!O133-'05 Målinger'!I133)*'02 Kostnader lønn, utstyr osv. '!$S$32*(-1)*'05 Målinger'!$E$14)</f>
        <v/>
      </c>
      <c r="I123" s="207" t="str">
        <f>IF('05 Målinger'!X133="","",('05 Målinger'!X133-'05 Målinger'!$G$19)*'02 Kostnader lønn, utstyr osv. '!$S$26*(-1))</f>
        <v/>
      </c>
      <c r="J123" s="207" t="str">
        <f>IF(AND('05 Målinger'!X133="",'05 Målinger'!AB133=""),"",('05 Målinger'!X133+'05 Målinger'!AB133-'05 Målinger'!H133)*'02 Kostnader lønn, utstyr osv. '!$S$21/60*(-1)*'05 Målinger'!$E$14)</f>
        <v/>
      </c>
      <c r="K123" s="208" t="str">
        <f>IF('05 Målinger'!X133="","",('kjøring-støtteark'!F126-'kjøring-støtteark'!D126)*'02 Kostnader lønn, utstyr osv. '!$S$21/60*(-1)*'05 Målinger'!$E$14)</f>
        <v/>
      </c>
      <c r="L123" s="209" t="str">
        <f>IF('05 Målinger'!AA133="","",('05 Målinger'!AA133-'05 Målinger'!J133)*'02 Kostnader lønn, utstyr osv. '!$S$37*'05 Målinger'!$E$14*(-1))</f>
        <v/>
      </c>
      <c r="M123" s="210" t="str">
        <f>IF('05 Målinger'!Z133="","",('05 Målinger'!Z133-'05 Målinger'!I133)*'02 Kostnader lønn, utstyr osv. '!$S$32*(-1)*'05 Målinger'!$E$14)</f>
        <v/>
      </c>
      <c r="N123" s="207" t="str">
        <f>IF('05 Målinger'!AI133="","",('05 Målinger'!AI133-'05 Målinger'!$G$19)*'02 Kostnader lønn, utstyr osv. '!$S$26*(-1))</f>
        <v/>
      </c>
      <c r="O123" s="207" t="str">
        <f>IF(AND('05 Målinger'!AI133="",'05 Målinger'!AM133=""),"",('05 Målinger'!AI133+'05 Målinger'!AM133-'05 Målinger'!H133)*'02 Kostnader lønn, utstyr osv. '!$S$21/60*(-1)*'05 Målinger'!$E$14)</f>
        <v/>
      </c>
      <c r="P123" s="208" t="str">
        <f>IF('05 Målinger'!AI133="","",('kjøring-støtteark'!F126-'kjøring-støtteark'!G126)*'02 Kostnader lønn, utstyr osv. '!$S$21/60*(-1)*'05 Målinger'!$E$14)</f>
        <v/>
      </c>
      <c r="Q123" s="209" t="str">
        <f>IF('05 Målinger'!AL133="","",('05 Målinger'!AL133-'05 Målinger'!J133)*'02 Kostnader lønn, utstyr osv. '!$S$37*'05 Målinger'!$E$14*(-1))</f>
        <v/>
      </c>
      <c r="R123" s="210" t="str">
        <f>IF('05 Målinger'!AK133="","",('05 Målinger'!AK133-'05 Målinger'!I133)*'02 Kostnader lønn, utstyr osv. '!$S$32*(-1)*'05 Målinger'!$E$14)</f>
        <v/>
      </c>
      <c r="S123" s="207" t="str">
        <f>IF('05 Målinger'!AT133="","",('05 Målinger'!AT133-'05 Målinger'!$G$19)*'02 Kostnader lønn, utstyr osv. '!$S$26*(-1))</f>
        <v/>
      </c>
      <c r="T123" s="207" t="str">
        <f>IF(AND('05 Målinger'!AT133="",'05 Målinger'!AX133=""),"",('05 Målinger'!AT133+'05 Målinger'!AX133-'05 Målinger'!H133)*'02 Kostnader lønn, utstyr osv. '!$S$21/60*(-1)*'05 Målinger'!$E$14)</f>
        <v/>
      </c>
      <c r="U123" s="208" t="str">
        <f>IF('05 Målinger'!AT133="","",('kjøring-støtteark'!F126-'kjøring-støtteark'!H126)*'02 Kostnader lønn, utstyr osv. '!$S$21/60*(-1)*'05 Målinger'!$E$14)</f>
        <v/>
      </c>
      <c r="V123" s="209" t="str">
        <f>IF('05 Målinger'!AW133="","",('05 Målinger'!AW133-'05 Målinger'!J133)*'02 Kostnader lønn, utstyr osv. '!$S$37*'05 Målinger'!$E$14*(-1))</f>
        <v/>
      </c>
      <c r="W123" s="210" t="str">
        <f>IF('05 Målinger'!AV133="","",('05 Målinger'!AV133-'05 Målinger'!I133)*'02 Kostnader lønn, utstyr osv. '!$S$32*(-1)*'05 Målinger'!$E$14)</f>
        <v/>
      </c>
      <c r="X123" s="30"/>
      <c r="Y123" s="30"/>
      <c r="Z123" s="31"/>
      <c r="AA123" s="33"/>
      <c r="AB123" s="32"/>
      <c r="AC123" s="30"/>
      <c r="AD123" s="30"/>
      <c r="AE123" s="31"/>
      <c r="AF123" s="33"/>
      <c r="AG123" s="32"/>
      <c r="AH123" s="30"/>
      <c r="AI123" s="30"/>
      <c r="AJ123" s="31"/>
      <c r="AK123" s="33"/>
      <c r="AL123" s="32"/>
      <c r="AM123" s="30"/>
      <c r="AN123" s="30"/>
      <c r="AO123" s="31"/>
      <c r="AP123" s="33"/>
      <c r="AQ123" s="32"/>
      <c r="AR123" s="30"/>
      <c r="AS123" s="30"/>
      <c r="AT123" s="31"/>
      <c r="AU123" s="33"/>
      <c r="AV123" s="32"/>
      <c r="AW123" s="30"/>
      <c r="AX123" s="30"/>
      <c r="AY123" s="31"/>
      <c r="AZ123" s="33"/>
      <c r="BA123" s="32"/>
      <c r="BB123" s="30"/>
      <c r="BC123" s="30"/>
      <c r="BD123" s="31"/>
      <c r="BE123" s="33"/>
      <c r="BF123" s="32"/>
      <c r="BG123" s="30"/>
      <c r="BH123" s="30"/>
      <c r="BI123" s="31"/>
      <c r="BJ123" s="33"/>
      <c r="BK123" s="32"/>
      <c r="BL123" s="30"/>
      <c r="BM123" s="30"/>
      <c r="BN123" s="31"/>
      <c r="BO123" s="33"/>
      <c r="BP123" s="32"/>
      <c r="BQ123" s="30"/>
      <c r="BR123" s="30"/>
      <c r="BS123" s="31"/>
      <c r="BT123" s="33"/>
      <c r="BU123" s="32"/>
      <c r="BV123" s="30"/>
      <c r="BW123" s="30"/>
      <c r="BX123" s="31"/>
      <c r="BY123" s="33"/>
      <c r="BZ123" s="32"/>
      <c r="CA123" s="30"/>
      <c r="CB123" s="30"/>
      <c r="CC123" s="31"/>
      <c r="CD123" s="33"/>
      <c r="CE123" s="32"/>
      <c r="CF123" s="30"/>
      <c r="CG123" s="30"/>
      <c r="CH123" s="31"/>
      <c r="CI123" s="33"/>
      <c r="CJ123" s="32"/>
      <c r="CK123" s="30"/>
      <c r="CL123" s="30"/>
      <c r="CM123" s="31"/>
      <c r="CN123" s="33"/>
      <c r="CO123" s="32"/>
      <c r="CP123" s="30"/>
      <c r="CQ123" s="30"/>
      <c r="CR123" s="31"/>
      <c r="CS123" s="33"/>
      <c r="CT123" s="32"/>
      <c r="CU123" s="30"/>
      <c r="CV123" s="30"/>
      <c r="CW123" s="31"/>
      <c r="CX123" s="33"/>
      <c r="CY123" s="32"/>
      <c r="CZ123" s="30"/>
      <c r="DA123" s="30"/>
      <c r="DB123" s="31"/>
      <c r="DC123" s="33"/>
      <c r="DD123" s="32"/>
      <c r="DE123" s="30"/>
      <c r="DF123" s="30"/>
      <c r="DG123" s="31"/>
      <c r="DH123" s="33"/>
      <c r="DI123" s="32"/>
      <c r="DJ123" s="30"/>
      <c r="DK123" s="30"/>
      <c r="DL123" s="31"/>
      <c r="DM123" s="33"/>
      <c r="DN123" s="32"/>
      <c r="DO123" s="30"/>
      <c r="DP123" s="30"/>
      <c r="DQ123" s="31"/>
      <c r="DR123" s="33"/>
      <c r="DS123" s="32"/>
      <c r="DT123" s="26">
        <f t="shared" si="3"/>
        <v>0</v>
      </c>
      <c r="DU123" s="254">
        <f t="shared" si="2"/>
        <v>0</v>
      </c>
    </row>
    <row r="124" spans="1:125">
      <c r="A124" s="204" t="str">
        <f>IF('04 Brukerregistrering'!C124="","",'04 Brukerregistrering'!C124)</f>
        <v/>
      </c>
      <c r="B124" s="205" t="str">
        <f>IF('04 Brukerregistrering'!G124="","",'04 Brukerregistrering'!G124)</f>
        <v/>
      </c>
      <c r="C124" s="206" t="str">
        <f>IF('04 Brukerregistrering'!I124="","",'04 Brukerregistrering'!I124)</f>
        <v/>
      </c>
      <c r="D124" s="207" t="str">
        <f>IF('05 Målinger'!M134="","",('05 Målinger'!M134-'05 Målinger'!$G$19)*'02 Kostnader lønn, utstyr osv. '!$S$26*(-1))</f>
        <v/>
      </c>
      <c r="E124" s="207" t="str">
        <f>IF(AND('05 Målinger'!N134="",'05 Målinger'!Q134=""),"",('05 Målinger'!N134+'05 Målinger'!Q134-'05 Målinger'!H134)*'02 Kostnader lønn, utstyr osv. '!$S$21/60*(-1)*'05 Målinger'!$E$14)</f>
        <v/>
      </c>
      <c r="F124" s="208" t="str">
        <f>IF('05 Målinger'!M134="","",('kjøring-støtteark'!E127-'kjøring-støtteark'!D127)*'02 Kostnader lønn, utstyr osv. '!$S$21/60*(-1)*'05 Målinger'!$E$14)</f>
        <v/>
      </c>
      <c r="G124" s="209" t="str">
        <f>IF('05 Målinger'!P134="","",('05 Målinger'!P134-'05 Målinger'!J134)*'02 Kostnader lønn, utstyr osv. '!$S$37*'05 Målinger'!$E$14*(-1))</f>
        <v/>
      </c>
      <c r="H124" s="210" t="str">
        <f>IF('05 Målinger'!O134="","",('05 Målinger'!O134-'05 Målinger'!I134)*'02 Kostnader lønn, utstyr osv. '!$S$32*(-1)*'05 Målinger'!$E$14)</f>
        <v/>
      </c>
      <c r="I124" s="207" t="str">
        <f>IF('05 Målinger'!X134="","",('05 Målinger'!X134-'05 Målinger'!$G$19)*'02 Kostnader lønn, utstyr osv. '!$S$26*(-1))</f>
        <v/>
      </c>
      <c r="J124" s="207" t="str">
        <f>IF(AND('05 Målinger'!X134="",'05 Målinger'!AB134=""),"",('05 Målinger'!X134+'05 Målinger'!AB134-'05 Målinger'!H134)*'02 Kostnader lønn, utstyr osv. '!$S$21/60*(-1)*'05 Målinger'!$E$14)</f>
        <v/>
      </c>
      <c r="K124" s="208" t="str">
        <f>IF('05 Målinger'!X134="","",('kjøring-støtteark'!F127-'kjøring-støtteark'!D127)*'02 Kostnader lønn, utstyr osv. '!$S$21/60*(-1)*'05 Målinger'!$E$14)</f>
        <v/>
      </c>
      <c r="L124" s="209" t="str">
        <f>IF('05 Målinger'!AA134="","",('05 Målinger'!AA134-'05 Målinger'!J134)*'02 Kostnader lønn, utstyr osv. '!$S$37*'05 Målinger'!$E$14*(-1))</f>
        <v/>
      </c>
      <c r="M124" s="210" t="str">
        <f>IF('05 Målinger'!Z134="","",('05 Målinger'!Z134-'05 Målinger'!I134)*'02 Kostnader lønn, utstyr osv. '!$S$32*(-1)*'05 Målinger'!$E$14)</f>
        <v/>
      </c>
      <c r="N124" s="207" t="str">
        <f>IF('05 Målinger'!AI134="","",('05 Målinger'!AI134-'05 Målinger'!$G$19)*'02 Kostnader lønn, utstyr osv. '!$S$26*(-1))</f>
        <v/>
      </c>
      <c r="O124" s="207" t="str">
        <f>IF(AND('05 Målinger'!AI134="",'05 Målinger'!AM134=""),"",('05 Målinger'!AI134+'05 Målinger'!AM134-'05 Målinger'!H134)*'02 Kostnader lønn, utstyr osv. '!$S$21/60*(-1)*'05 Målinger'!$E$14)</f>
        <v/>
      </c>
      <c r="P124" s="208" t="str">
        <f>IF('05 Målinger'!AI134="","",('kjøring-støtteark'!F127-'kjøring-støtteark'!G127)*'02 Kostnader lønn, utstyr osv. '!$S$21/60*(-1)*'05 Målinger'!$E$14)</f>
        <v/>
      </c>
      <c r="Q124" s="209" t="str">
        <f>IF('05 Målinger'!AL134="","",('05 Målinger'!AL134-'05 Målinger'!J134)*'02 Kostnader lønn, utstyr osv. '!$S$37*'05 Målinger'!$E$14*(-1))</f>
        <v/>
      </c>
      <c r="R124" s="210" t="str">
        <f>IF('05 Målinger'!AK134="","",('05 Målinger'!AK134-'05 Målinger'!I134)*'02 Kostnader lønn, utstyr osv. '!$S$32*(-1)*'05 Målinger'!$E$14)</f>
        <v/>
      </c>
      <c r="S124" s="207" t="str">
        <f>IF('05 Målinger'!AT134="","",('05 Målinger'!AT134-'05 Målinger'!$G$19)*'02 Kostnader lønn, utstyr osv. '!$S$26*(-1))</f>
        <v/>
      </c>
      <c r="T124" s="207" t="str">
        <f>IF(AND('05 Målinger'!AT134="",'05 Målinger'!AX134=""),"",('05 Målinger'!AT134+'05 Målinger'!AX134-'05 Målinger'!H134)*'02 Kostnader lønn, utstyr osv. '!$S$21/60*(-1)*'05 Målinger'!$E$14)</f>
        <v/>
      </c>
      <c r="U124" s="208" t="str">
        <f>IF('05 Målinger'!AT134="","",('kjøring-støtteark'!F127-'kjøring-støtteark'!H127)*'02 Kostnader lønn, utstyr osv. '!$S$21/60*(-1)*'05 Målinger'!$E$14)</f>
        <v/>
      </c>
      <c r="V124" s="209" t="str">
        <f>IF('05 Målinger'!AW134="","",('05 Målinger'!AW134-'05 Målinger'!J134)*'02 Kostnader lønn, utstyr osv. '!$S$37*'05 Målinger'!$E$14*(-1))</f>
        <v/>
      </c>
      <c r="W124" s="210" t="str">
        <f>IF('05 Målinger'!AV134="","",('05 Målinger'!AV134-'05 Målinger'!I134)*'02 Kostnader lønn, utstyr osv. '!$S$32*(-1)*'05 Målinger'!$E$14)</f>
        <v/>
      </c>
      <c r="X124" s="30"/>
      <c r="Y124" s="30"/>
      <c r="Z124" s="31"/>
      <c r="AA124" s="33"/>
      <c r="AB124" s="32"/>
      <c r="AC124" s="30"/>
      <c r="AD124" s="30"/>
      <c r="AE124" s="31"/>
      <c r="AF124" s="33"/>
      <c r="AG124" s="32"/>
      <c r="AH124" s="30"/>
      <c r="AI124" s="30"/>
      <c r="AJ124" s="31"/>
      <c r="AK124" s="33"/>
      <c r="AL124" s="32"/>
      <c r="AM124" s="30"/>
      <c r="AN124" s="30"/>
      <c r="AO124" s="31"/>
      <c r="AP124" s="33"/>
      <c r="AQ124" s="32"/>
      <c r="AR124" s="30"/>
      <c r="AS124" s="30"/>
      <c r="AT124" s="31"/>
      <c r="AU124" s="33"/>
      <c r="AV124" s="32"/>
      <c r="AW124" s="30"/>
      <c r="AX124" s="30"/>
      <c r="AY124" s="31"/>
      <c r="AZ124" s="33"/>
      <c r="BA124" s="32"/>
      <c r="BB124" s="30"/>
      <c r="BC124" s="30"/>
      <c r="BD124" s="31"/>
      <c r="BE124" s="33"/>
      <c r="BF124" s="32"/>
      <c r="BG124" s="30"/>
      <c r="BH124" s="30"/>
      <c r="BI124" s="31"/>
      <c r="BJ124" s="33"/>
      <c r="BK124" s="32"/>
      <c r="BL124" s="30"/>
      <c r="BM124" s="30"/>
      <c r="BN124" s="31"/>
      <c r="BO124" s="33"/>
      <c r="BP124" s="32"/>
      <c r="BQ124" s="30"/>
      <c r="BR124" s="30"/>
      <c r="BS124" s="31"/>
      <c r="BT124" s="33"/>
      <c r="BU124" s="32"/>
      <c r="BV124" s="30"/>
      <c r="BW124" s="30"/>
      <c r="BX124" s="31"/>
      <c r="BY124" s="33"/>
      <c r="BZ124" s="32"/>
      <c r="CA124" s="30"/>
      <c r="CB124" s="30"/>
      <c r="CC124" s="31"/>
      <c r="CD124" s="33"/>
      <c r="CE124" s="32"/>
      <c r="CF124" s="30"/>
      <c r="CG124" s="30"/>
      <c r="CH124" s="31"/>
      <c r="CI124" s="33"/>
      <c r="CJ124" s="32"/>
      <c r="CK124" s="30"/>
      <c r="CL124" s="30"/>
      <c r="CM124" s="31"/>
      <c r="CN124" s="33"/>
      <c r="CO124" s="32"/>
      <c r="CP124" s="30"/>
      <c r="CQ124" s="30"/>
      <c r="CR124" s="31"/>
      <c r="CS124" s="33"/>
      <c r="CT124" s="32"/>
      <c r="CU124" s="30"/>
      <c r="CV124" s="30"/>
      <c r="CW124" s="31"/>
      <c r="CX124" s="33"/>
      <c r="CY124" s="32"/>
      <c r="CZ124" s="30"/>
      <c r="DA124" s="30"/>
      <c r="DB124" s="31"/>
      <c r="DC124" s="33"/>
      <c r="DD124" s="32"/>
      <c r="DE124" s="30"/>
      <c r="DF124" s="30"/>
      <c r="DG124" s="31"/>
      <c r="DH124" s="33"/>
      <c r="DI124" s="32"/>
      <c r="DJ124" s="30"/>
      <c r="DK124" s="30"/>
      <c r="DL124" s="31"/>
      <c r="DM124" s="33"/>
      <c r="DN124" s="32"/>
      <c r="DO124" s="30"/>
      <c r="DP124" s="30"/>
      <c r="DQ124" s="31"/>
      <c r="DR124" s="33"/>
      <c r="DS124" s="32"/>
      <c r="DT124" s="26">
        <f t="shared" si="3"/>
        <v>0</v>
      </c>
      <c r="DU124" s="254">
        <f t="shared" si="2"/>
        <v>0</v>
      </c>
    </row>
    <row r="125" spans="1:125">
      <c r="A125" s="204" t="str">
        <f>IF('04 Brukerregistrering'!C125="","",'04 Brukerregistrering'!C125)</f>
        <v/>
      </c>
      <c r="B125" s="205" t="str">
        <f>IF('04 Brukerregistrering'!G125="","",'04 Brukerregistrering'!G125)</f>
        <v/>
      </c>
      <c r="C125" s="206" t="str">
        <f>IF('04 Brukerregistrering'!I125="","",'04 Brukerregistrering'!I125)</f>
        <v/>
      </c>
      <c r="D125" s="207" t="str">
        <f>IF('05 Målinger'!M135="","",('05 Målinger'!M135-'05 Målinger'!$G$19)*'02 Kostnader lønn, utstyr osv. '!$S$26*(-1))</f>
        <v/>
      </c>
      <c r="E125" s="207" t="str">
        <f>IF(AND('05 Målinger'!N135="",'05 Målinger'!Q135=""),"",('05 Målinger'!N135+'05 Målinger'!Q135-'05 Målinger'!H135)*'02 Kostnader lønn, utstyr osv. '!$S$21/60*(-1)*'05 Målinger'!$E$14)</f>
        <v/>
      </c>
      <c r="F125" s="208" t="str">
        <f>IF('05 Målinger'!M135="","",('kjøring-støtteark'!E128-'kjøring-støtteark'!D128)*'02 Kostnader lønn, utstyr osv. '!$S$21/60*(-1)*'05 Målinger'!$E$14)</f>
        <v/>
      </c>
      <c r="G125" s="209" t="str">
        <f>IF('05 Målinger'!P135="","",('05 Målinger'!P135-'05 Målinger'!J135)*'02 Kostnader lønn, utstyr osv. '!$S$37*'05 Målinger'!$E$14*(-1))</f>
        <v/>
      </c>
      <c r="H125" s="210" t="str">
        <f>IF('05 Målinger'!O135="","",('05 Målinger'!O135-'05 Målinger'!I135)*'02 Kostnader lønn, utstyr osv. '!$S$32*(-1)*'05 Målinger'!$E$14)</f>
        <v/>
      </c>
      <c r="I125" s="207" t="str">
        <f>IF('05 Målinger'!X135="","",('05 Målinger'!X135-'05 Målinger'!$G$19)*'02 Kostnader lønn, utstyr osv. '!$S$26*(-1))</f>
        <v/>
      </c>
      <c r="J125" s="207" t="str">
        <f>IF(AND('05 Målinger'!X135="",'05 Målinger'!AB135=""),"",('05 Målinger'!X135+'05 Målinger'!AB135-'05 Målinger'!H135)*'02 Kostnader lønn, utstyr osv. '!$S$21/60*(-1)*'05 Målinger'!$E$14)</f>
        <v/>
      </c>
      <c r="K125" s="208" t="str">
        <f>IF('05 Målinger'!X135="","",('kjøring-støtteark'!F128-'kjøring-støtteark'!D128)*'02 Kostnader lønn, utstyr osv. '!$S$21/60*(-1)*'05 Målinger'!$E$14)</f>
        <v/>
      </c>
      <c r="L125" s="209" t="str">
        <f>IF('05 Målinger'!AA135="","",('05 Målinger'!AA135-'05 Målinger'!J135)*'02 Kostnader lønn, utstyr osv. '!$S$37*'05 Målinger'!$E$14*(-1))</f>
        <v/>
      </c>
      <c r="M125" s="210" t="str">
        <f>IF('05 Målinger'!Z135="","",('05 Målinger'!Z135-'05 Målinger'!I135)*'02 Kostnader lønn, utstyr osv. '!$S$32*(-1)*'05 Målinger'!$E$14)</f>
        <v/>
      </c>
      <c r="N125" s="207" t="str">
        <f>IF('05 Målinger'!AI135="","",('05 Målinger'!AI135-'05 Målinger'!$G$19)*'02 Kostnader lønn, utstyr osv. '!$S$26*(-1))</f>
        <v/>
      </c>
      <c r="O125" s="207" t="str">
        <f>IF(AND('05 Målinger'!AI135="",'05 Målinger'!AM135=""),"",('05 Målinger'!AI135+'05 Målinger'!AM135-'05 Målinger'!H135)*'02 Kostnader lønn, utstyr osv. '!$S$21/60*(-1)*'05 Målinger'!$E$14)</f>
        <v/>
      </c>
      <c r="P125" s="208" t="str">
        <f>IF('05 Målinger'!AI135="","",('kjøring-støtteark'!F128-'kjøring-støtteark'!G128)*'02 Kostnader lønn, utstyr osv. '!$S$21/60*(-1)*'05 Målinger'!$E$14)</f>
        <v/>
      </c>
      <c r="Q125" s="209" t="str">
        <f>IF('05 Målinger'!AL135="","",('05 Målinger'!AL135-'05 Målinger'!J135)*'02 Kostnader lønn, utstyr osv. '!$S$37*'05 Målinger'!$E$14*(-1))</f>
        <v/>
      </c>
      <c r="R125" s="210" t="str">
        <f>IF('05 Målinger'!AK135="","",('05 Målinger'!AK135-'05 Målinger'!I135)*'02 Kostnader lønn, utstyr osv. '!$S$32*(-1)*'05 Målinger'!$E$14)</f>
        <v/>
      </c>
      <c r="S125" s="207" t="str">
        <f>IF('05 Målinger'!AT135="","",('05 Målinger'!AT135-'05 Målinger'!$G$19)*'02 Kostnader lønn, utstyr osv. '!$S$26*(-1))</f>
        <v/>
      </c>
      <c r="T125" s="207" t="str">
        <f>IF(AND('05 Målinger'!AT135="",'05 Målinger'!AX135=""),"",('05 Målinger'!AT135+'05 Målinger'!AX135-'05 Målinger'!H135)*'02 Kostnader lønn, utstyr osv. '!$S$21/60*(-1)*'05 Målinger'!$E$14)</f>
        <v/>
      </c>
      <c r="U125" s="208" t="str">
        <f>IF('05 Målinger'!AT135="","",('kjøring-støtteark'!F128-'kjøring-støtteark'!H128)*'02 Kostnader lønn, utstyr osv. '!$S$21/60*(-1)*'05 Målinger'!$E$14)</f>
        <v/>
      </c>
      <c r="V125" s="209" t="str">
        <f>IF('05 Målinger'!AW135="","",('05 Målinger'!AW135-'05 Målinger'!J135)*'02 Kostnader lønn, utstyr osv. '!$S$37*'05 Målinger'!$E$14*(-1))</f>
        <v/>
      </c>
      <c r="W125" s="210" t="str">
        <f>IF('05 Målinger'!AV135="","",('05 Målinger'!AV135-'05 Målinger'!I135)*'02 Kostnader lønn, utstyr osv. '!$S$32*(-1)*'05 Målinger'!$E$14)</f>
        <v/>
      </c>
      <c r="X125" s="30"/>
      <c r="Y125" s="30"/>
      <c r="Z125" s="31"/>
      <c r="AA125" s="33"/>
      <c r="AB125" s="32"/>
      <c r="AC125" s="30"/>
      <c r="AD125" s="30"/>
      <c r="AE125" s="31"/>
      <c r="AF125" s="33"/>
      <c r="AG125" s="32"/>
      <c r="AH125" s="30"/>
      <c r="AI125" s="30"/>
      <c r="AJ125" s="31"/>
      <c r="AK125" s="33"/>
      <c r="AL125" s="32"/>
      <c r="AM125" s="30"/>
      <c r="AN125" s="30"/>
      <c r="AO125" s="31"/>
      <c r="AP125" s="33"/>
      <c r="AQ125" s="32"/>
      <c r="AR125" s="30"/>
      <c r="AS125" s="30"/>
      <c r="AT125" s="31"/>
      <c r="AU125" s="33"/>
      <c r="AV125" s="32"/>
      <c r="AW125" s="30"/>
      <c r="AX125" s="30"/>
      <c r="AY125" s="31"/>
      <c r="AZ125" s="33"/>
      <c r="BA125" s="32"/>
      <c r="BB125" s="30"/>
      <c r="BC125" s="30"/>
      <c r="BD125" s="31"/>
      <c r="BE125" s="33"/>
      <c r="BF125" s="32"/>
      <c r="BG125" s="30"/>
      <c r="BH125" s="30"/>
      <c r="BI125" s="31"/>
      <c r="BJ125" s="33"/>
      <c r="BK125" s="32"/>
      <c r="BL125" s="30"/>
      <c r="BM125" s="30"/>
      <c r="BN125" s="31"/>
      <c r="BO125" s="33"/>
      <c r="BP125" s="32"/>
      <c r="BQ125" s="30"/>
      <c r="BR125" s="30"/>
      <c r="BS125" s="31"/>
      <c r="BT125" s="33"/>
      <c r="BU125" s="32"/>
      <c r="BV125" s="30"/>
      <c r="BW125" s="30"/>
      <c r="BX125" s="31"/>
      <c r="BY125" s="33"/>
      <c r="BZ125" s="32"/>
      <c r="CA125" s="30"/>
      <c r="CB125" s="30"/>
      <c r="CC125" s="31"/>
      <c r="CD125" s="33"/>
      <c r="CE125" s="32"/>
      <c r="CF125" s="30"/>
      <c r="CG125" s="30"/>
      <c r="CH125" s="31"/>
      <c r="CI125" s="33"/>
      <c r="CJ125" s="32"/>
      <c r="CK125" s="30"/>
      <c r="CL125" s="30"/>
      <c r="CM125" s="31"/>
      <c r="CN125" s="33"/>
      <c r="CO125" s="32"/>
      <c r="CP125" s="30"/>
      <c r="CQ125" s="30"/>
      <c r="CR125" s="31"/>
      <c r="CS125" s="33"/>
      <c r="CT125" s="32"/>
      <c r="CU125" s="30"/>
      <c r="CV125" s="30"/>
      <c r="CW125" s="31"/>
      <c r="CX125" s="33"/>
      <c r="CY125" s="32"/>
      <c r="CZ125" s="30"/>
      <c r="DA125" s="30"/>
      <c r="DB125" s="31"/>
      <c r="DC125" s="33"/>
      <c r="DD125" s="32"/>
      <c r="DE125" s="30"/>
      <c r="DF125" s="30"/>
      <c r="DG125" s="31"/>
      <c r="DH125" s="33"/>
      <c r="DI125" s="32"/>
      <c r="DJ125" s="30"/>
      <c r="DK125" s="30"/>
      <c r="DL125" s="31"/>
      <c r="DM125" s="33"/>
      <c r="DN125" s="32"/>
      <c r="DO125" s="30"/>
      <c r="DP125" s="30"/>
      <c r="DQ125" s="31"/>
      <c r="DR125" s="33"/>
      <c r="DS125" s="32"/>
      <c r="DT125" s="26">
        <f t="shared" si="3"/>
        <v>0</v>
      </c>
      <c r="DU125" s="254">
        <f t="shared" si="2"/>
        <v>0</v>
      </c>
    </row>
    <row r="126" spans="1:125">
      <c r="A126" s="204" t="str">
        <f>IF('04 Brukerregistrering'!C126="","",'04 Brukerregistrering'!C126)</f>
        <v/>
      </c>
      <c r="B126" s="205" t="str">
        <f>IF('04 Brukerregistrering'!G126="","",'04 Brukerregistrering'!G126)</f>
        <v/>
      </c>
      <c r="C126" s="206" t="str">
        <f>IF('04 Brukerregistrering'!I126="","",'04 Brukerregistrering'!I126)</f>
        <v/>
      </c>
      <c r="D126" s="207" t="str">
        <f>IF('05 Målinger'!M136="","",('05 Målinger'!M136-'05 Målinger'!$G$19)*'02 Kostnader lønn, utstyr osv. '!$S$26*(-1))</f>
        <v/>
      </c>
      <c r="E126" s="207" t="str">
        <f>IF(AND('05 Målinger'!N136="",'05 Målinger'!Q136=""),"",('05 Målinger'!N136+'05 Målinger'!Q136-'05 Målinger'!H136)*'02 Kostnader lønn, utstyr osv. '!$S$21/60*(-1)*'05 Målinger'!$E$14)</f>
        <v/>
      </c>
      <c r="F126" s="208" t="str">
        <f>IF('05 Målinger'!M136="","",('kjøring-støtteark'!E129-'kjøring-støtteark'!D129)*'02 Kostnader lønn, utstyr osv. '!$S$21/60*(-1)*'05 Målinger'!$E$14)</f>
        <v/>
      </c>
      <c r="G126" s="209" t="str">
        <f>IF('05 Målinger'!P136="","",('05 Målinger'!P136-'05 Målinger'!J136)*'02 Kostnader lønn, utstyr osv. '!$S$37*'05 Målinger'!$E$14*(-1))</f>
        <v/>
      </c>
      <c r="H126" s="210" t="str">
        <f>IF('05 Målinger'!O136="","",('05 Målinger'!O136-'05 Målinger'!I136)*'02 Kostnader lønn, utstyr osv. '!$S$32*(-1)*'05 Målinger'!$E$14)</f>
        <v/>
      </c>
      <c r="I126" s="207" t="str">
        <f>IF('05 Målinger'!X136="","",('05 Målinger'!X136-'05 Målinger'!$G$19)*'02 Kostnader lønn, utstyr osv. '!$S$26*(-1))</f>
        <v/>
      </c>
      <c r="J126" s="207" t="str">
        <f>IF(AND('05 Målinger'!X136="",'05 Målinger'!AB136=""),"",('05 Målinger'!X136+'05 Målinger'!AB136-'05 Målinger'!H136)*'02 Kostnader lønn, utstyr osv. '!$S$21/60*(-1)*'05 Målinger'!$E$14)</f>
        <v/>
      </c>
      <c r="K126" s="208" t="str">
        <f>IF('05 Målinger'!X136="","",('kjøring-støtteark'!F129-'kjøring-støtteark'!D129)*'02 Kostnader lønn, utstyr osv. '!$S$21/60*(-1)*'05 Målinger'!$E$14)</f>
        <v/>
      </c>
      <c r="L126" s="209" t="str">
        <f>IF('05 Målinger'!AA136="","",('05 Målinger'!AA136-'05 Målinger'!J136)*'02 Kostnader lønn, utstyr osv. '!$S$37*'05 Målinger'!$E$14*(-1))</f>
        <v/>
      </c>
      <c r="M126" s="210" t="str">
        <f>IF('05 Målinger'!Z136="","",('05 Målinger'!Z136-'05 Målinger'!I136)*'02 Kostnader lønn, utstyr osv. '!$S$32*(-1)*'05 Målinger'!$E$14)</f>
        <v/>
      </c>
      <c r="N126" s="207" t="str">
        <f>IF('05 Målinger'!AI136="","",('05 Målinger'!AI136-'05 Målinger'!$G$19)*'02 Kostnader lønn, utstyr osv. '!$S$26*(-1))</f>
        <v/>
      </c>
      <c r="O126" s="207" t="str">
        <f>IF(AND('05 Målinger'!AI136="",'05 Målinger'!AM136=""),"",('05 Målinger'!AI136+'05 Målinger'!AM136-'05 Målinger'!H136)*'02 Kostnader lønn, utstyr osv. '!$S$21/60*(-1)*'05 Målinger'!$E$14)</f>
        <v/>
      </c>
      <c r="P126" s="208" t="str">
        <f>IF('05 Målinger'!AI136="","",('kjøring-støtteark'!F129-'kjøring-støtteark'!G129)*'02 Kostnader lønn, utstyr osv. '!$S$21/60*(-1)*'05 Målinger'!$E$14)</f>
        <v/>
      </c>
      <c r="Q126" s="209" t="str">
        <f>IF('05 Målinger'!AL136="","",('05 Målinger'!AL136-'05 Målinger'!J136)*'02 Kostnader lønn, utstyr osv. '!$S$37*'05 Målinger'!$E$14*(-1))</f>
        <v/>
      </c>
      <c r="R126" s="210" t="str">
        <f>IF('05 Målinger'!AK136="","",('05 Målinger'!AK136-'05 Målinger'!I136)*'02 Kostnader lønn, utstyr osv. '!$S$32*(-1)*'05 Målinger'!$E$14)</f>
        <v/>
      </c>
      <c r="S126" s="207" t="str">
        <f>IF('05 Målinger'!AT136="","",('05 Målinger'!AT136-'05 Målinger'!$G$19)*'02 Kostnader lønn, utstyr osv. '!$S$26*(-1))</f>
        <v/>
      </c>
      <c r="T126" s="207" t="str">
        <f>IF(AND('05 Målinger'!AT136="",'05 Målinger'!AX136=""),"",('05 Målinger'!AT136+'05 Målinger'!AX136-'05 Målinger'!H136)*'02 Kostnader lønn, utstyr osv. '!$S$21/60*(-1)*'05 Målinger'!$E$14)</f>
        <v/>
      </c>
      <c r="U126" s="208" t="str">
        <f>IF('05 Målinger'!AT136="","",('kjøring-støtteark'!F129-'kjøring-støtteark'!H129)*'02 Kostnader lønn, utstyr osv. '!$S$21/60*(-1)*'05 Målinger'!$E$14)</f>
        <v/>
      </c>
      <c r="V126" s="209" t="str">
        <f>IF('05 Målinger'!AW136="","",('05 Målinger'!AW136-'05 Målinger'!J136)*'02 Kostnader lønn, utstyr osv. '!$S$37*'05 Målinger'!$E$14*(-1))</f>
        <v/>
      </c>
      <c r="W126" s="210" t="str">
        <f>IF('05 Målinger'!AV136="","",('05 Målinger'!AV136-'05 Målinger'!I136)*'02 Kostnader lønn, utstyr osv. '!$S$32*(-1)*'05 Målinger'!$E$14)</f>
        <v/>
      </c>
      <c r="X126" s="30"/>
      <c r="Y126" s="30"/>
      <c r="Z126" s="31"/>
      <c r="AA126" s="33"/>
      <c r="AB126" s="32"/>
      <c r="AC126" s="30"/>
      <c r="AD126" s="30"/>
      <c r="AE126" s="31"/>
      <c r="AF126" s="33"/>
      <c r="AG126" s="32"/>
      <c r="AH126" s="30"/>
      <c r="AI126" s="30"/>
      <c r="AJ126" s="31"/>
      <c r="AK126" s="33"/>
      <c r="AL126" s="32"/>
      <c r="AM126" s="30"/>
      <c r="AN126" s="30"/>
      <c r="AO126" s="31"/>
      <c r="AP126" s="33"/>
      <c r="AQ126" s="32"/>
      <c r="AR126" s="30"/>
      <c r="AS126" s="30"/>
      <c r="AT126" s="31"/>
      <c r="AU126" s="33"/>
      <c r="AV126" s="32"/>
      <c r="AW126" s="30"/>
      <c r="AX126" s="30"/>
      <c r="AY126" s="31"/>
      <c r="AZ126" s="33"/>
      <c r="BA126" s="32"/>
      <c r="BB126" s="30"/>
      <c r="BC126" s="30"/>
      <c r="BD126" s="31"/>
      <c r="BE126" s="33"/>
      <c r="BF126" s="32"/>
      <c r="BG126" s="30"/>
      <c r="BH126" s="30"/>
      <c r="BI126" s="31"/>
      <c r="BJ126" s="33"/>
      <c r="BK126" s="32"/>
      <c r="BL126" s="30"/>
      <c r="BM126" s="30"/>
      <c r="BN126" s="31"/>
      <c r="BO126" s="33"/>
      <c r="BP126" s="32"/>
      <c r="BQ126" s="30"/>
      <c r="BR126" s="30"/>
      <c r="BS126" s="31"/>
      <c r="BT126" s="33"/>
      <c r="BU126" s="32"/>
      <c r="BV126" s="30"/>
      <c r="BW126" s="30"/>
      <c r="BX126" s="31"/>
      <c r="BY126" s="33"/>
      <c r="BZ126" s="32"/>
      <c r="CA126" s="30"/>
      <c r="CB126" s="30"/>
      <c r="CC126" s="31"/>
      <c r="CD126" s="33"/>
      <c r="CE126" s="32"/>
      <c r="CF126" s="30"/>
      <c r="CG126" s="30"/>
      <c r="CH126" s="31"/>
      <c r="CI126" s="33"/>
      <c r="CJ126" s="32"/>
      <c r="CK126" s="30"/>
      <c r="CL126" s="30"/>
      <c r="CM126" s="31"/>
      <c r="CN126" s="33"/>
      <c r="CO126" s="32"/>
      <c r="CP126" s="30"/>
      <c r="CQ126" s="30"/>
      <c r="CR126" s="31"/>
      <c r="CS126" s="33"/>
      <c r="CT126" s="32"/>
      <c r="CU126" s="30"/>
      <c r="CV126" s="30"/>
      <c r="CW126" s="31"/>
      <c r="CX126" s="33"/>
      <c r="CY126" s="32"/>
      <c r="CZ126" s="30"/>
      <c r="DA126" s="30"/>
      <c r="DB126" s="31"/>
      <c r="DC126" s="33"/>
      <c r="DD126" s="32"/>
      <c r="DE126" s="30"/>
      <c r="DF126" s="30"/>
      <c r="DG126" s="31"/>
      <c r="DH126" s="33"/>
      <c r="DI126" s="32"/>
      <c r="DJ126" s="30"/>
      <c r="DK126" s="30"/>
      <c r="DL126" s="31"/>
      <c r="DM126" s="33"/>
      <c r="DN126" s="32"/>
      <c r="DO126" s="30"/>
      <c r="DP126" s="30"/>
      <c r="DQ126" s="31"/>
      <c r="DR126" s="33"/>
      <c r="DS126" s="32"/>
      <c r="DT126" s="26">
        <f t="shared" si="3"/>
        <v>0</v>
      </c>
      <c r="DU126" s="254">
        <f t="shared" si="2"/>
        <v>0</v>
      </c>
    </row>
    <row r="127" spans="1:125">
      <c r="A127" s="204" t="str">
        <f>IF('04 Brukerregistrering'!C127="","",'04 Brukerregistrering'!C127)</f>
        <v/>
      </c>
      <c r="B127" s="205" t="str">
        <f>IF('04 Brukerregistrering'!G127="","",'04 Brukerregistrering'!G127)</f>
        <v/>
      </c>
      <c r="C127" s="206" t="str">
        <f>IF('04 Brukerregistrering'!I127="","",'04 Brukerregistrering'!I127)</f>
        <v/>
      </c>
      <c r="D127" s="207" t="str">
        <f>IF('05 Målinger'!M137="","",('05 Målinger'!M137-'05 Målinger'!$G$19)*'02 Kostnader lønn, utstyr osv. '!$S$26*(-1))</f>
        <v/>
      </c>
      <c r="E127" s="207" t="str">
        <f>IF(AND('05 Målinger'!N137="",'05 Målinger'!Q137=""),"",('05 Målinger'!N137+'05 Målinger'!Q137-'05 Målinger'!H137)*'02 Kostnader lønn, utstyr osv. '!$S$21/60*(-1)*'05 Målinger'!$E$14)</f>
        <v/>
      </c>
      <c r="F127" s="208" t="str">
        <f>IF('05 Målinger'!M137="","",('kjøring-støtteark'!E130-'kjøring-støtteark'!D130)*'02 Kostnader lønn, utstyr osv. '!$S$21/60*(-1)*'05 Målinger'!$E$14)</f>
        <v/>
      </c>
      <c r="G127" s="209" t="str">
        <f>IF('05 Målinger'!P137="","",('05 Målinger'!P137-'05 Målinger'!J137)*'02 Kostnader lønn, utstyr osv. '!$S$37*'05 Målinger'!$E$14*(-1))</f>
        <v/>
      </c>
      <c r="H127" s="210" t="str">
        <f>IF('05 Målinger'!O137="","",('05 Målinger'!O137-'05 Målinger'!I137)*'02 Kostnader lønn, utstyr osv. '!$S$32*(-1)*'05 Målinger'!$E$14)</f>
        <v/>
      </c>
      <c r="I127" s="207" t="str">
        <f>IF('05 Målinger'!X137="","",('05 Målinger'!X137-'05 Målinger'!$G$19)*'02 Kostnader lønn, utstyr osv. '!$S$26*(-1))</f>
        <v/>
      </c>
      <c r="J127" s="207" t="str">
        <f>IF(AND('05 Målinger'!X137="",'05 Målinger'!AB137=""),"",('05 Målinger'!X137+'05 Målinger'!AB137-'05 Målinger'!H137)*'02 Kostnader lønn, utstyr osv. '!$S$21/60*(-1)*'05 Målinger'!$E$14)</f>
        <v/>
      </c>
      <c r="K127" s="208" t="str">
        <f>IF('05 Målinger'!X137="","",('kjøring-støtteark'!F130-'kjøring-støtteark'!D130)*'02 Kostnader lønn, utstyr osv. '!$S$21/60*(-1)*'05 Målinger'!$E$14)</f>
        <v/>
      </c>
      <c r="L127" s="209" t="str">
        <f>IF('05 Målinger'!AA137="","",('05 Målinger'!AA137-'05 Målinger'!J137)*'02 Kostnader lønn, utstyr osv. '!$S$37*'05 Målinger'!$E$14*(-1))</f>
        <v/>
      </c>
      <c r="M127" s="210" t="str">
        <f>IF('05 Målinger'!Z137="","",('05 Målinger'!Z137-'05 Målinger'!I137)*'02 Kostnader lønn, utstyr osv. '!$S$32*(-1)*'05 Målinger'!$E$14)</f>
        <v/>
      </c>
      <c r="N127" s="207" t="str">
        <f>IF('05 Målinger'!AI137="","",('05 Målinger'!AI137-'05 Målinger'!$G$19)*'02 Kostnader lønn, utstyr osv. '!$S$26*(-1))</f>
        <v/>
      </c>
      <c r="O127" s="207" t="str">
        <f>IF(AND('05 Målinger'!AI137="",'05 Målinger'!AM137=""),"",('05 Målinger'!AI137+'05 Målinger'!AM137-'05 Målinger'!H137)*'02 Kostnader lønn, utstyr osv. '!$S$21/60*(-1)*'05 Målinger'!$E$14)</f>
        <v/>
      </c>
      <c r="P127" s="208" t="str">
        <f>IF('05 Målinger'!AI137="","",('kjøring-støtteark'!F130-'kjøring-støtteark'!G130)*'02 Kostnader lønn, utstyr osv. '!$S$21/60*(-1)*'05 Målinger'!$E$14)</f>
        <v/>
      </c>
      <c r="Q127" s="209" t="str">
        <f>IF('05 Målinger'!AL137="","",('05 Målinger'!AL137-'05 Målinger'!J137)*'02 Kostnader lønn, utstyr osv. '!$S$37*'05 Målinger'!$E$14*(-1))</f>
        <v/>
      </c>
      <c r="R127" s="210" t="str">
        <f>IF('05 Målinger'!AK137="","",('05 Målinger'!AK137-'05 Målinger'!I137)*'02 Kostnader lønn, utstyr osv. '!$S$32*(-1)*'05 Målinger'!$E$14)</f>
        <v/>
      </c>
      <c r="S127" s="207" t="str">
        <f>IF('05 Målinger'!AT137="","",('05 Målinger'!AT137-'05 Målinger'!$G$19)*'02 Kostnader lønn, utstyr osv. '!$S$26*(-1))</f>
        <v/>
      </c>
      <c r="T127" s="207" t="str">
        <f>IF(AND('05 Målinger'!AT137="",'05 Målinger'!AX137=""),"",('05 Målinger'!AT137+'05 Målinger'!AX137-'05 Målinger'!H137)*'02 Kostnader lønn, utstyr osv. '!$S$21/60*(-1)*'05 Målinger'!$E$14)</f>
        <v/>
      </c>
      <c r="U127" s="208" t="str">
        <f>IF('05 Målinger'!AT137="","",('kjøring-støtteark'!F130-'kjøring-støtteark'!H130)*'02 Kostnader lønn, utstyr osv. '!$S$21/60*(-1)*'05 Målinger'!$E$14)</f>
        <v/>
      </c>
      <c r="V127" s="209" t="str">
        <f>IF('05 Målinger'!AW137="","",('05 Målinger'!AW137-'05 Målinger'!J137)*'02 Kostnader lønn, utstyr osv. '!$S$37*'05 Målinger'!$E$14*(-1))</f>
        <v/>
      </c>
      <c r="W127" s="210" t="str">
        <f>IF('05 Målinger'!AV137="","",('05 Målinger'!AV137-'05 Målinger'!I137)*'02 Kostnader lønn, utstyr osv. '!$S$32*(-1)*'05 Målinger'!$E$14)</f>
        <v/>
      </c>
      <c r="X127" s="30"/>
      <c r="Y127" s="30"/>
      <c r="Z127" s="31"/>
      <c r="AA127" s="33"/>
      <c r="AB127" s="32"/>
      <c r="AC127" s="30"/>
      <c r="AD127" s="30"/>
      <c r="AE127" s="31"/>
      <c r="AF127" s="33"/>
      <c r="AG127" s="32"/>
      <c r="AH127" s="30"/>
      <c r="AI127" s="30"/>
      <c r="AJ127" s="31"/>
      <c r="AK127" s="33"/>
      <c r="AL127" s="32"/>
      <c r="AM127" s="30"/>
      <c r="AN127" s="30"/>
      <c r="AO127" s="31"/>
      <c r="AP127" s="33"/>
      <c r="AQ127" s="32"/>
      <c r="AR127" s="30"/>
      <c r="AS127" s="30"/>
      <c r="AT127" s="31"/>
      <c r="AU127" s="33"/>
      <c r="AV127" s="32"/>
      <c r="AW127" s="30"/>
      <c r="AX127" s="30"/>
      <c r="AY127" s="31"/>
      <c r="AZ127" s="33"/>
      <c r="BA127" s="32"/>
      <c r="BB127" s="30"/>
      <c r="BC127" s="30"/>
      <c r="BD127" s="31"/>
      <c r="BE127" s="33"/>
      <c r="BF127" s="32"/>
      <c r="BG127" s="30"/>
      <c r="BH127" s="30"/>
      <c r="BI127" s="31"/>
      <c r="BJ127" s="33"/>
      <c r="BK127" s="32"/>
      <c r="BL127" s="30"/>
      <c r="BM127" s="30"/>
      <c r="BN127" s="31"/>
      <c r="BO127" s="33"/>
      <c r="BP127" s="32"/>
      <c r="BQ127" s="30"/>
      <c r="BR127" s="30"/>
      <c r="BS127" s="31"/>
      <c r="BT127" s="33"/>
      <c r="BU127" s="32"/>
      <c r="BV127" s="30"/>
      <c r="BW127" s="30"/>
      <c r="BX127" s="31"/>
      <c r="BY127" s="33"/>
      <c r="BZ127" s="32"/>
      <c r="CA127" s="30"/>
      <c r="CB127" s="30"/>
      <c r="CC127" s="31"/>
      <c r="CD127" s="33"/>
      <c r="CE127" s="32"/>
      <c r="CF127" s="30"/>
      <c r="CG127" s="30"/>
      <c r="CH127" s="31"/>
      <c r="CI127" s="33"/>
      <c r="CJ127" s="32"/>
      <c r="CK127" s="30"/>
      <c r="CL127" s="30"/>
      <c r="CM127" s="31"/>
      <c r="CN127" s="33"/>
      <c r="CO127" s="32"/>
      <c r="CP127" s="30"/>
      <c r="CQ127" s="30"/>
      <c r="CR127" s="31"/>
      <c r="CS127" s="33"/>
      <c r="CT127" s="32"/>
      <c r="CU127" s="30"/>
      <c r="CV127" s="30"/>
      <c r="CW127" s="31"/>
      <c r="CX127" s="33"/>
      <c r="CY127" s="32"/>
      <c r="CZ127" s="30"/>
      <c r="DA127" s="30"/>
      <c r="DB127" s="31"/>
      <c r="DC127" s="33"/>
      <c r="DD127" s="32"/>
      <c r="DE127" s="30"/>
      <c r="DF127" s="30"/>
      <c r="DG127" s="31"/>
      <c r="DH127" s="33"/>
      <c r="DI127" s="32"/>
      <c r="DJ127" s="30"/>
      <c r="DK127" s="30"/>
      <c r="DL127" s="31"/>
      <c r="DM127" s="33"/>
      <c r="DN127" s="32"/>
      <c r="DO127" s="30"/>
      <c r="DP127" s="30"/>
      <c r="DQ127" s="31"/>
      <c r="DR127" s="33"/>
      <c r="DS127" s="32"/>
      <c r="DT127" s="26">
        <f t="shared" si="3"/>
        <v>0</v>
      </c>
      <c r="DU127" s="254">
        <f t="shared" si="2"/>
        <v>0</v>
      </c>
    </row>
    <row r="128" spans="1:125">
      <c r="A128" s="204" t="str">
        <f>IF('04 Brukerregistrering'!C128="","",'04 Brukerregistrering'!C128)</f>
        <v/>
      </c>
      <c r="B128" s="205" t="str">
        <f>IF('04 Brukerregistrering'!G128="","",'04 Brukerregistrering'!G128)</f>
        <v/>
      </c>
      <c r="C128" s="206" t="str">
        <f>IF('04 Brukerregistrering'!I128="","",'04 Brukerregistrering'!I128)</f>
        <v/>
      </c>
      <c r="D128" s="207" t="str">
        <f>IF('05 Målinger'!M138="","",('05 Målinger'!M138-'05 Målinger'!$G$19)*'02 Kostnader lønn, utstyr osv. '!$S$26*(-1))</f>
        <v/>
      </c>
      <c r="E128" s="207" t="str">
        <f>IF(AND('05 Målinger'!N138="",'05 Målinger'!Q138=""),"",('05 Målinger'!N138+'05 Målinger'!Q138-'05 Målinger'!H138)*'02 Kostnader lønn, utstyr osv. '!$S$21/60*(-1)*'05 Målinger'!$E$14)</f>
        <v/>
      </c>
      <c r="F128" s="208" t="str">
        <f>IF('05 Målinger'!M138="","",('kjøring-støtteark'!E131-'kjøring-støtteark'!D131)*'02 Kostnader lønn, utstyr osv. '!$S$21/60*(-1)*'05 Målinger'!$E$14)</f>
        <v/>
      </c>
      <c r="G128" s="209" t="str">
        <f>IF('05 Målinger'!P138="","",('05 Målinger'!P138-'05 Målinger'!J138)*'02 Kostnader lønn, utstyr osv. '!$S$37*'05 Målinger'!$E$14*(-1))</f>
        <v/>
      </c>
      <c r="H128" s="210" t="str">
        <f>IF('05 Målinger'!O138="","",('05 Målinger'!O138-'05 Målinger'!I138)*'02 Kostnader lønn, utstyr osv. '!$S$32*(-1)*'05 Målinger'!$E$14)</f>
        <v/>
      </c>
      <c r="I128" s="207" t="str">
        <f>IF('05 Målinger'!X138="","",('05 Målinger'!X138-'05 Målinger'!$G$19)*'02 Kostnader lønn, utstyr osv. '!$S$26*(-1))</f>
        <v/>
      </c>
      <c r="J128" s="207" t="str">
        <f>IF(AND('05 Målinger'!X138="",'05 Målinger'!AB138=""),"",('05 Målinger'!X138+'05 Målinger'!AB138-'05 Målinger'!H138)*'02 Kostnader lønn, utstyr osv. '!$S$21/60*(-1)*'05 Målinger'!$E$14)</f>
        <v/>
      </c>
      <c r="K128" s="208" t="str">
        <f>IF('05 Målinger'!X138="","",('kjøring-støtteark'!F131-'kjøring-støtteark'!D131)*'02 Kostnader lønn, utstyr osv. '!$S$21/60*(-1)*'05 Målinger'!$E$14)</f>
        <v/>
      </c>
      <c r="L128" s="209" t="str">
        <f>IF('05 Målinger'!AA138="","",('05 Målinger'!AA138-'05 Målinger'!J138)*'02 Kostnader lønn, utstyr osv. '!$S$37*'05 Målinger'!$E$14*(-1))</f>
        <v/>
      </c>
      <c r="M128" s="210" t="str">
        <f>IF('05 Målinger'!Z138="","",('05 Målinger'!Z138-'05 Målinger'!I138)*'02 Kostnader lønn, utstyr osv. '!$S$32*(-1)*'05 Målinger'!$E$14)</f>
        <v/>
      </c>
      <c r="N128" s="207" t="str">
        <f>IF('05 Målinger'!AI138="","",('05 Målinger'!AI138-'05 Målinger'!$G$19)*'02 Kostnader lønn, utstyr osv. '!$S$26*(-1))</f>
        <v/>
      </c>
      <c r="O128" s="207" t="str">
        <f>IF(AND('05 Målinger'!AI138="",'05 Målinger'!AM138=""),"",('05 Målinger'!AI138+'05 Målinger'!AM138-'05 Målinger'!H138)*'02 Kostnader lønn, utstyr osv. '!$S$21/60*(-1)*'05 Målinger'!$E$14)</f>
        <v/>
      </c>
      <c r="P128" s="208" t="str">
        <f>IF('05 Målinger'!AI138="","",('kjøring-støtteark'!F131-'kjøring-støtteark'!G131)*'02 Kostnader lønn, utstyr osv. '!$S$21/60*(-1)*'05 Målinger'!$E$14)</f>
        <v/>
      </c>
      <c r="Q128" s="209" t="str">
        <f>IF('05 Målinger'!AL138="","",('05 Målinger'!AL138-'05 Målinger'!J138)*'02 Kostnader lønn, utstyr osv. '!$S$37*'05 Målinger'!$E$14*(-1))</f>
        <v/>
      </c>
      <c r="R128" s="210" t="str">
        <f>IF('05 Målinger'!AK138="","",('05 Målinger'!AK138-'05 Målinger'!I138)*'02 Kostnader lønn, utstyr osv. '!$S$32*(-1)*'05 Målinger'!$E$14)</f>
        <v/>
      </c>
      <c r="S128" s="207" t="str">
        <f>IF('05 Målinger'!AT138="","",('05 Målinger'!AT138-'05 Målinger'!$G$19)*'02 Kostnader lønn, utstyr osv. '!$S$26*(-1))</f>
        <v/>
      </c>
      <c r="T128" s="207" t="str">
        <f>IF(AND('05 Målinger'!AT138="",'05 Målinger'!AX138=""),"",('05 Målinger'!AT138+'05 Målinger'!AX138-'05 Målinger'!H138)*'02 Kostnader lønn, utstyr osv. '!$S$21/60*(-1)*'05 Målinger'!$E$14)</f>
        <v/>
      </c>
      <c r="U128" s="208" t="str">
        <f>IF('05 Målinger'!AT138="","",('kjøring-støtteark'!F131-'kjøring-støtteark'!H131)*'02 Kostnader lønn, utstyr osv. '!$S$21/60*(-1)*'05 Målinger'!$E$14)</f>
        <v/>
      </c>
      <c r="V128" s="209" t="str">
        <f>IF('05 Målinger'!AW138="","",('05 Målinger'!AW138-'05 Målinger'!J138)*'02 Kostnader lønn, utstyr osv. '!$S$37*'05 Målinger'!$E$14*(-1))</f>
        <v/>
      </c>
      <c r="W128" s="210" t="str">
        <f>IF('05 Målinger'!AV138="","",('05 Målinger'!AV138-'05 Målinger'!I138)*'02 Kostnader lønn, utstyr osv. '!$S$32*(-1)*'05 Målinger'!$E$14)</f>
        <v/>
      </c>
      <c r="X128" s="30"/>
      <c r="Y128" s="30"/>
      <c r="Z128" s="31"/>
      <c r="AA128" s="33"/>
      <c r="AB128" s="32"/>
      <c r="AC128" s="30"/>
      <c r="AD128" s="30"/>
      <c r="AE128" s="31"/>
      <c r="AF128" s="33"/>
      <c r="AG128" s="32"/>
      <c r="AH128" s="30"/>
      <c r="AI128" s="30"/>
      <c r="AJ128" s="31"/>
      <c r="AK128" s="33"/>
      <c r="AL128" s="32"/>
      <c r="AM128" s="30"/>
      <c r="AN128" s="30"/>
      <c r="AO128" s="31"/>
      <c r="AP128" s="33"/>
      <c r="AQ128" s="32"/>
      <c r="AR128" s="30"/>
      <c r="AS128" s="30"/>
      <c r="AT128" s="31"/>
      <c r="AU128" s="33"/>
      <c r="AV128" s="32"/>
      <c r="AW128" s="30"/>
      <c r="AX128" s="30"/>
      <c r="AY128" s="31"/>
      <c r="AZ128" s="33"/>
      <c r="BA128" s="32"/>
      <c r="BB128" s="30"/>
      <c r="BC128" s="30"/>
      <c r="BD128" s="31"/>
      <c r="BE128" s="33"/>
      <c r="BF128" s="32"/>
      <c r="BG128" s="30"/>
      <c r="BH128" s="30"/>
      <c r="BI128" s="31"/>
      <c r="BJ128" s="33"/>
      <c r="BK128" s="32"/>
      <c r="BL128" s="30"/>
      <c r="BM128" s="30"/>
      <c r="BN128" s="31"/>
      <c r="BO128" s="33"/>
      <c r="BP128" s="32"/>
      <c r="BQ128" s="30"/>
      <c r="BR128" s="30"/>
      <c r="BS128" s="31"/>
      <c r="BT128" s="33"/>
      <c r="BU128" s="32"/>
      <c r="BV128" s="30"/>
      <c r="BW128" s="30"/>
      <c r="BX128" s="31"/>
      <c r="BY128" s="33"/>
      <c r="BZ128" s="32"/>
      <c r="CA128" s="30"/>
      <c r="CB128" s="30"/>
      <c r="CC128" s="31"/>
      <c r="CD128" s="33"/>
      <c r="CE128" s="32"/>
      <c r="CF128" s="30"/>
      <c r="CG128" s="30"/>
      <c r="CH128" s="31"/>
      <c r="CI128" s="33"/>
      <c r="CJ128" s="32"/>
      <c r="CK128" s="30"/>
      <c r="CL128" s="30"/>
      <c r="CM128" s="31"/>
      <c r="CN128" s="33"/>
      <c r="CO128" s="32"/>
      <c r="CP128" s="30"/>
      <c r="CQ128" s="30"/>
      <c r="CR128" s="31"/>
      <c r="CS128" s="33"/>
      <c r="CT128" s="32"/>
      <c r="CU128" s="30"/>
      <c r="CV128" s="30"/>
      <c r="CW128" s="31"/>
      <c r="CX128" s="33"/>
      <c r="CY128" s="32"/>
      <c r="CZ128" s="30"/>
      <c r="DA128" s="30"/>
      <c r="DB128" s="31"/>
      <c r="DC128" s="33"/>
      <c r="DD128" s="32"/>
      <c r="DE128" s="30"/>
      <c r="DF128" s="30"/>
      <c r="DG128" s="31"/>
      <c r="DH128" s="33"/>
      <c r="DI128" s="32"/>
      <c r="DJ128" s="30"/>
      <c r="DK128" s="30"/>
      <c r="DL128" s="31"/>
      <c r="DM128" s="33"/>
      <c r="DN128" s="32"/>
      <c r="DO128" s="30"/>
      <c r="DP128" s="30"/>
      <c r="DQ128" s="31"/>
      <c r="DR128" s="33"/>
      <c r="DS128" s="32"/>
      <c r="DT128" s="26">
        <f t="shared" si="3"/>
        <v>0</v>
      </c>
      <c r="DU128" s="254">
        <f t="shared" si="2"/>
        <v>0</v>
      </c>
    </row>
    <row r="129" spans="1:125">
      <c r="A129" s="204" t="str">
        <f>IF('04 Brukerregistrering'!C129="","",'04 Brukerregistrering'!C129)</f>
        <v/>
      </c>
      <c r="B129" s="205" t="str">
        <f>IF('04 Brukerregistrering'!G129="","",'04 Brukerregistrering'!G129)</f>
        <v/>
      </c>
      <c r="C129" s="206" t="str">
        <f>IF('04 Brukerregistrering'!I129="","",'04 Brukerregistrering'!I129)</f>
        <v/>
      </c>
      <c r="D129" s="207" t="str">
        <f>IF('05 Målinger'!M139="","",('05 Målinger'!M139-'05 Målinger'!$G$19)*'02 Kostnader lønn, utstyr osv. '!$S$26*(-1))</f>
        <v/>
      </c>
      <c r="E129" s="207" t="str">
        <f>IF(AND('05 Målinger'!N139="",'05 Målinger'!Q139=""),"",('05 Målinger'!N139+'05 Målinger'!Q139-'05 Målinger'!H139)*'02 Kostnader lønn, utstyr osv. '!$S$21/60*(-1)*'05 Målinger'!$E$14)</f>
        <v/>
      </c>
      <c r="F129" s="208" t="str">
        <f>IF('05 Målinger'!M139="","",('kjøring-støtteark'!E132-'kjøring-støtteark'!D132)*'02 Kostnader lønn, utstyr osv. '!$S$21/60*(-1)*'05 Målinger'!$E$14)</f>
        <v/>
      </c>
      <c r="G129" s="209" t="str">
        <f>IF('05 Målinger'!P139="","",('05 Målinger'!P139-'05 Målinger'!J139)*'02 Kostnader lønn, utstyr osv. '!$S$37*'05 Målinger'!$E$14*(-1))</f>
        <v/>
      </c>
      <c r="H129" s="210" t="str">
        <f>IF('05 Målinger'!O139="","",('05 Målinger'!O139-'05 Målinger'!I139)*'02 Kostnader lønn, utstyr osv. '!$S$32*(-1)*'05 Målinger'!$E$14)</f>
        <v/>
      </c>
      <c r="I129" s="207" t="str">
        <f>IF('05 Målinger'!X139="","",('05 Målinger'!X139-'05 Målinger'!$G$19)*'02 Kostnader lønn, utstyr osv. '!$S$26*(-1))</f>
        <v/>
      </c>
      <c r="J129" s="207" t="str">
        <f>IF(AND('05 Målinger'!X139="",'05 Målinger'!AB139=""),"",('05 Målinger'!X139+'05 Målinger'!AB139-'05 Målinger'!H139)*'02 Kostnader lønn, utstyr osv. '!$S$21/60*(-1)*'05 Målinger'!$E$14)</f>
        <v/>
      </c>
      <c r="K129" s="208" t="str">
        <f>IF('05 Målinger'!X139="","",('kjøring-støtteark'!F132-'kjøring-støtteark'!D132)*'02 Kostnader lønn, utstyr osv. '!$S$21/60*(-1)*'05 Målinger'!$E$14)</f>
        <v/>
      </c>
      <c r="L129" s="209" t="str">
        <f>IF('05 Målinger'!AA139="","",('05 Målinger'!AA139-'05 Målinger'!J139)*'02 Kostnader lønn, utstyr osv. '!$S$37*'05 Målinger'!$E$14*(-1))</f>
        <v/>
      </c>
      <c r="M129" s="210" t="str">
        <f>IF('05 Målinger'!Z139="","",('05 Målinger'!Z139-'05 Målinger'!I139)*'02 Kostnader lønn, utstyr osv. '!$S$32*(-1)*'05 Målinger'!$E$14)</f>
        <v/>
      </c>
      <c r="N129" s="207" t="str">
        <f>IF('05 Målinger'!AI139="","",('05 Målinger'!AI139-'05 Målinger'!$G$19)*'02 Kostnader lønn, utstyr osv. '!$S$26*(-1))</f>
        <v/>
      </c>
      <c r="O129" s="207" t="str">
        <f>IF(AND('05 Målinger'!AI139="",'05 Målinger'!AM139=""),"",('05 Målinger'!AI139+'05 Målinger'!AM139-'05 Målinger'!H139)*'02 Kostnader lønn, utstyr osv. '!$S$21/60*(-1)*'05 Målinger'!$E$14)</f>
        <v/>
      </c>
      <c r="P129" s="208" t="str">
        <f>IF('05 Målinger'!AI139="","",('kjøring-støtteark'!F132-'kjøring-støtteark'!G132)*'02 Kostnader lønn, utstyr osv. '!$S$21/60*(-1)*'05 Målinger'!$E$14)</f>
        <v/>
      </c>
      <c r="Q129" s="209" t="str">
        <f>IF('05 Målinger'!AL139="","",('05 Målinger'!AL139-'05 Målinger'!J139)*'02 Kostnader lønn, utstyr osv. '!$S$37*'05 Målinger'!$E$14*(-1))</f>
        <v/>
      </c>
      <c r="R129" s="210" t="str">
        <f>IF('05 Målinger'!AK139="","",('05 Målinger'!AK139-'05 Målinger'!I139)*'02 Kostnader lønn, utstyr osv. '!$S$32*(-1)*'05 Målinger'!$E$14)</f>
        <v/>
      </c>
      <c r="S129" s="207" t="str">
        <f>IF('05 Målinger'!AT139="","",('05 Målinger'!AT139-'05 Målinger'!$G$19)*'02 Kostnader lønn, utstyr osv. '!$S$26*(-1))</f>
        <v/>
      </c>
      <c r="T129" s="207" t="str">
        <f>IF(AND('05 Målinger'!AT139="",'05 Målinger'!AX139=""),"",('05 Målinger'!AT139+'05 Målinger'!AX139-'05 Målinger'!H139)*'02 Kostnader lønn, utstyr osv. '!$S$21/60*(-1)*'05 Målinger'!$E$14)</f>
        <v/>
      </c>
      <c r="U129" s="208" t="str">
        <f>IF('05 Målinger'!AT139="","",('kjøring-støtteark'!F132-'kjøring-støtteark'!H132)*'02 Kostnader lønn, utstyr osv. '!$S$21/60*(-1)*'05 Målinger'!$E$14)</f>
        <v/>
      </c>
      <c r="V129" s="209" t="str">
        <f>IF('05 Målinger'!AW139="","",('05 Målinger'!AW139-'05 Målinger'!J139)*'02 Kostnader lønn, utstyr osv. '!$S$37*'05 Målinger'!$E$14*(-1))</f>
        <v/>
      </c>
      <c r="W129" s="210" t="str">
        <f>IF('05 Målinger'!AV139="","",('05 Målinger'!AV139-'05 Målinger'!I139)*'02 Kostnader lønn, utstyr osv. '!$S$32*(-1)*'05 Målinger'!$E$14)</f>
        <v/>
      </c>
      <c r="X129" s="30"/>
      <c r="Y129" s="30"/>
      <c r="Z129" s="31"/>
      <c r="AA129" s="33"/>
      <c r="AB129" s="32"/>
      <c r="AC129" s="30"/>
      <c r="AD129" s="30"/>
      <c r="AE129" s="31"/>
      <c r="AF129" s="33"/>
      <c r="AG129" s="32"/>
      <c r="AH129" s="30"/>
      <c r="AI129" s="30"/>
      <c r="AJ129" s="31"/>
      <c r="AK129" s="33"/>
      <c r="AL129" s="32"/>
      <c r="AM129" s="30"/>
      <c r="AN129" s="30"/>
      <c r="AO129" s="31"/>
      <c r="AP129" s="33"/>
      <c r="AQ129" s="32"/>
      <c r="AR129" s="30"/>
      <c r="AS129" s="30"/>
      <c r="AT129" s="31"/>
      <c r="AU129" s="33"/>
      <c r="AV129" s="32"/>
      <c r="AW129" s="30"/>
      <c r="AX129" s="30"/>
      <c r="AY129" s="31"/>
      <c r="AZ129" s="33"/>
      <c r="BA129" s="32"/>
      <c r="BB129" s="30"/>
      <c r="BC129" s="30"/>
      <c r="BD129" s="31"/>
      <c r="BE129" s="33"/>
      <c r="BF129" s="32"/>
      <c r="BG129" s="30"/>
      <c r="BH129" s="30"/>
      <c r="BI129" s="31"/>
      <c r="BJ129" s="33"/>
      <c r="BK129" s="32"/>
      <c r="BL129" s="30"/>
      <c r="BM129" s="30"/>
      <c r="BN129" s="31"/>
      <c r="BO129" s="33"/>
      <c r="BP129" s="32"/>
      <c r="BQ129" s="30"/>
      <c r="BR129" s="30"/>
      <c r="BS129" s="31"/>
      <c r="BT129" s="33"/>
      <c r="BU129" s="32"/>
      <c r="BV129" s="30"/>
      <c r="BW129" s="30"/>
      <c r="BX129" s="31"/>
      <c r="BY129" s="33"/>
      <c r="BZ129" s="32"/>
      <c r="CA129" s="30"/>
      <c r="CB129" s="30"/>
      <c r="CC129" s="31"/>
      <c r="CD129" s="33"/>
      <c r="CE129" s="32"/>
      <c r="CF129" s="30"/>
      <c r="CG129" s="30"/>
      <c r="CH129" s="31"/>
      <c r="CI129" s="33"/>
      <c r="CJ129" s="32"/>
      <c r="CK129" s="30"/>
      <c r="CL129" s="30"/>
      <c r="CM129" s="31"/>
      <c r="CN129" s="33"/>
      <c r="CO129" s="32"/>
      <c r="CP129" s="30"/>
      <c r="CQ129" s="30"/>
      <c r="CR129" s="31"/>
      <c r="CS129" s="33"/>
      <c r="CT129" s="32"/>
      <c r="CU129" s="30"/>
      <c r="CV129" s="30"/>
      <c r="CW129" s="31"/>
      <c r="CX129" s="33"/>
      <c r="CY129" s="32"/>
      <c r="CZ129" s="30"/>
      <c r="DA129" s="30"/>
      <c r="DB129" s="31"/>
      <c r="DC129" s="33"/>
      <c r="DD129" s="32"/>
      <c r="DE129" s="30"/>
      <c r="DF129" s="30"/>
      <c r="DG129" s="31"/>
      <c r="DH129" s="33"/>
      <c r="DI129" s="32"/>
      <c r="DJ129" s="30"/>
      <c r="DK129" s="30"/>
      <c r="DL129" s="31"/>
      <c r="DM129" s="33"/>
      <c r="DN129" s="32"/>
      <c r="DO129" s="30"/>
      <c r="DP129" s="30"/>
      <c r="DQ129" s="31"/>
      <c r="DR129" s="33"/>
      <c r="DS129" s="32"/>
      <c r="DT129" s="26">
        <f t="shared" si="3"/>
        <v>0</v>
      </c>
      <c r="DU129" s="254">
        <f t="shared" si="2"/>
        <v>0</v>
      </c>
    </row>
    <row r="130" spans="1:125">
      <c r="A130" s="204" t="str">
        <f>IF('04 Brukerregistrering'!C130="","",'04 Brukerregistrering'!C130)</f>
        <v/>
      </c>
      <c r="B130" s="205" t="str">
        <f>IF('04 Brukerregistrering'!G130="","",'04 Brukerregistrering'!G130)</f>
        <v/>
      </c>
      <c r="C130" s="206" t="str">
        <f>IF('04 Brukerregistrering'!I130="","",'04 Brukerregistrering'!I130)</f>
        <v/>
      </c>
      <c r="D130" s="207" t="str">
        <f>IF('05 Målinger'!M140="","",('05 Målinger'!M140-'05 Målinger'!$G$19)*'02 Kostnader lønn, utstyr osv. '!$S$26*(-1))</f>
        <v/>
      </c>
      <c r="E130" s="207" t="str">
        <f>IF(AND('05 Målinger'!N140="",'05 Målinger'!Q140=""),"",('05 Målinger'!N140+'05 Målinger'!Q140-'05 Målinger'!H140)*'02 Kostnader lønn, utstyr osv. '!$S$21/60*(-1)*'05 Målinger'!$E$14)</f>
        <v/>
      </c>
      <c r="F130" s="208" t="str">
        <f>IF('05 Målinger'!M140="","",('kjøring-støtteark'!E133-'kjøring-støtteark'!D133)*'02 Kostnader lønn, utstyr osv. '!$S$21/60*(-1)*'05 Målinger'!$E$14)</f>
        <v/>
      </c>
      <c r="G130" s="209" t="str">
        <f>IF('05 Målinger'!P140="","",('05 Målinger'!P140-'05 Målinger'!J140)*'02 Kostnader lønn, utstyr osv. '!$S$37*'05 Målinger'!$E$14*(-1))</f>
        <v/>
      </c>
      <c r="H130" s="210" t="str">
        <f>IF('05 Målinger'!O140="","",('05 Målinger'!O140-'05 Målinger'!I140)*'02 Kostnader lønn, utstyr osv. '!$S$32*(-1)*'05 Målinger'!$E$14)</f>
        <v/>
      </c>
      <c r="I130" s="207" t="str">
        <f>IF('05 Målinger'!X140="","",('05 Målinger'!X140-'05 Målinger'!$G$19)*'02 Kostnader lønn, utstyr osv. '!$S$26*(-1))</f>
        <v/>
      </c>
      <c r="J130" s="207" t="str">
        <f>IF(AND('05 Målinger'!X140="",'05 Målinger'!AB140=""),"",('05 Målinger'!X140+'05 Målinger'!AB140-'05 Målinger'!H140)*'02 Kostnader lønn, utstyr osv. '!$S$21/60*(-1)*'05 Målinger'!$E$14)</f>
        <v/>
      </c>
      <c r="K130" s="208" t="str">
        <f>IF('05 Målinger'!X140="","",('kjøring-støtteark'!F133-'kjøring-støtteark'!D133)*'02 Kostnader lønn, utstyr osv. '!$S$21/60*(-1)*'05 Målinger'!$E$14)</f>
        <v/>
      </c>
      <c r="L130" s="209" t="str">
        <f>IF('05 Målinger'!AA140="","",('05 Målinger'!AA140-'05 Målinger'!J140)*'02 Kostnader lønn, utstyr osv. '!$S$37*'05 Målinger'!$E$14*(-1))</f>
        <v/>
      </c>
      <c r="M130" s="210" t="str">
        <f>IF('05 Målinger'!Z140="","",('05 Målinger'!Z140-'05 Målinger'!I140)*'02 Kostnader lønn, utstyr osv. '!$S$32*(-1)*'05 Målinger'!$E$14)</f>
        <v/>
      </c>
      <c r="N130" s="207" t="str">
        <f>IF('05 Målinger'!AI140="","",('05 Målinger'!AI140-'05 Målinger'!$G$19)*'02 Kostnader lønn, utstyr osv. '!$S$26*(-1))</f>
        <v/>
      </c>
      <c r="O130" s="207" t="str">
        <f>IF(AND('05 Målinger'!AI140="",'05 Målinger'!AM140=""),"",('05 Målinger'!AI140+'05 Målinger'!AM140-'05 Målinger'!H140)*'02 Kostnader lønn, utstyr osv. '!$S$21/60*(-1)*'05 Målinger'!$E$14)</f>
        <v/>
      </c>
      <c r="P130" s="208" t="str">
        <f>IF('05 Målinger'!AI140="","",('kjøring-støtteark'!F133-'kjøring-støtteark'!G133)*'02 Kostnader lønn, utstyr osv. '!$S$21/60*(-1)*'05 Målinger'!$E$14)</f>
        <v/>
      </c>
      <c r="Q130" s="209" t="str">
        <f>IF('05 Målinger'!AL140="","",('05 Målinger'!AL140-'05 Målinger'!J140)*'02 Kostnader lønn, utstyr osv. '!$S$37*'05 Målinger'!$E$14*(-1))</f>
        <v/>
      </c>
      <c r="R130" s="210" t="str">
        <f>IF('05 Målinger'!AK140="","",('05 Målinger'!AK140-'05 Målinger'!I140)*'02 Kostnader lønn, utstyr osv. '!$S$32*(-1)*'05 Målinger'!$E$14)</f>
        <v/>
      </c>
      <c r="S130" s="207" t="str">
        <f>IF('05 Målinger'!AT140="","",('05 Målinger'!AT140-'05 Målinger'!$G$19)*'02 Kostnader lønn, utstyr osv. '!$S$26*(-1))</f>
        <v/>
      </c>
      <c r="T130" s="207" t="str">
        <f>IF(AND('05 Målinger'!AT140="",'05 Målinger'!AX140=""),"",('05 Målinger'!AT140+'05 Målinger'!AX140-'05 Målinger'!H140)*'02 Kostnader lønn, utstyr osv. '!$S$21/60*(-1)*'05 Målinger'!$E$14)</f>
        <v/>
      </c>
      <c r="U130" s="208" t="str">
        <f>IF('05 Målinger'!AT140="","",('kjøring-støtteark'!F133-'kjøring-støtteark'!H133)*'02 Kostnader lønn, utstyr osv. '!$S$21/60*(-1)*'05 Målinger'!$E$14)</f>
        <v/>
      </c>
      <c r="V130" s="209" t="str">
        <f>IF('05 Målinger'!AW140="","",('05 Målinger'!AW140-'05 Målinger'!J140)*'02 Kostnader lønn, utstyr osv. '!$S$37*'05 Målinger'!$E$14*(-1))</f>
        <v/>
      </c>
      <c r="W130" s="210" t="str">
        <f>IF('05 Målinger'!AV140="","",('05 Målinger'!AV140-'05 Målinger'!I140)*'02 Kostnader lønn, utstyr osv. '!$S$32*(-1)*'05 Målinger'!$E$14)</f>
        <v/>
      </c>
      <c r="X130" s="30"/>
      <c r="Y130" s="30"/>
      <c r="Z130" s="31"/>
      <c r="AA130" s="33"/>
      <c r="AB130" s="32"/>
      <c r="AC130" s="30"/>
      <c r="AD130" s="30"/>
      <c r="AE130" s="31"/>
      <c r="AF130" s="33"/>
      <c r="AG130" s="32"/>
      <c r="AH130" s="30"/>
      <c r="AI130" s="30"/>
      <c r="AJ130" s="31"/>
      <c r="AK130" s="33"/>
      <c r="AL130" s="32"/>
      <c r="AM130" s="30"/>
      <c r="AN130" s="30"/>
      <c r="AO130" s="31"/>
      <c r="AP130" s="33"/>
      <c r="AQ130" s="32"/>
      <c r="AR130" s="30"/>
      <c r="AS130" s="30"/>
      <c r="AT130" s="31"/>
      <c r="AU130" s="33"/>
      <c r="AV130" s="32"/>
      <c r="AW130" s="30"/>
      <c r="AX130" s="30"/>
      <c r="AY130" s="31"/>
      <c r="AZ130" s="33"/>
      <c r="BA130" s="32"/>
      <c r="BB130" s="30"/>
      <c r="BC130" s="30"/>
      <c r="BD130" s="31"/>
      <c r="BE130" s="33"/>
      <c r="BF130" s="32"/>
      <c r="BG130" s="30"/>
      <c r="BH130" s="30"/>
      <c r="BI130" s="31"/>
      <c r="BJ130" s="33"/>
      <c r="BK130" s="32"/>
      <c r="BL130" s="30"/>
      <c r="BM130" s="30"/>
      <c r="BN130" s="31"/>
      <c r="BO130" s="33"/>
      <c r="BP130" s="32"/>
      <c r="BQ130" s="30"/>
      <c r="BR130" s="30"/>
      <c r="BS130" s="31"/>
      <c r="BT130" s="33"/>
      <c r="BU130" s="32"/>
      <c r="BV130" s="30"/>
      <c r="BW130" s="30"/>
      <c r="BX130" s="31"/>
      <c r="BY130" s="33"/>
      <c r="BZ130" s="32"/>
      <c r="CA130" s="30"/>
      <c r="CB130" s="30"/>
      <c r="CC130" s="31"/>
      <c r="CD130" s="33"/>
      <c r="CE130" s="32"/>
      <c r="CF130" s="30"/>
      <c r="CG130" s="30"/>
      <c r="CH130" s="31"/>
      <c r="CI130" s="33"/>
      <c r="CJ130" s="32"/>
      <c r="CK130" s="30"/>
      <c r="CL130" s="30"/>
      <c r="CM130" s="31"/>
      <c r="CN130" s="33"/>
      <c r="CO130" s="32"/>
      <c r="CP130" s="30"/>
      <c r="CQ130" s="30"/>
      <c r="CR130" s="31"/>
      <c r="CS130" s="33"/>
      <c r="CT130" s="32"/>
      <c r="CU130" s="30"/>
      <c r="CV130" s="30"/>
      <c r="CW130" s="31"/>
      <c r="CX130" s="33"/>
      <c r="CY130" s="32"/>
      <c r="CZ130" s="30"/>
      <c r="DA130" s="30"/>
      <c r="DB130" s="31"/>
      <c r="DC130" s="33"/>
      <c r="DD130" s="32"/>
      <c r="DE130" s="30"/>
      <c r="DF130" s="30"/>
      <c r="DG130" s="31"/>
      <c r="DH130" s="33"/>
      <c r="DI130" s="32"/>
      <c r="DJ130" s="30"/>
      <c r="DK130" s="30"/>
      <c r="DL130" s="31"/>
      <c r="DM130" s="33"/>
      <c r="DN130" s="32"/>
      <c r="DO130" s="30"/>
      <c r="DP130" s="30"/>
      <c r="DQ130" s="31"/>
      <c r="DR130" s="33"/>
      <c r="DS130" s="32"/>
      <c r="DT130" s="26">
        <f t="shared" si="3"/>
        <v>0</v>
      </c>
      <c r="DU130" s="254">
        <f t="shared" si="2"/>
        <v>0</v>
      </c>
    </row>
    <row r="131" spans="1:125">
      <c r="A131" s="204" t="str">
        <f>IF('04 Brukerregistrering'!C131="","",'04 Brukerregistrering'!C131)</f>
        <v/>
      </c>
      <c r="B131" s="205" t="str">
        <f>IF('04 Brukerregistrering'!G131="","",'04 Brukerregistrering'!G131)</f>
        <v/>
      </c>
      <c r="C131" s="206" t="str">
        <f>IF('04 Brukerregistrering'!I131="","",'04 Brukerregistrering'!I131)</f>
        <v/>
      </c>
      <c r="D131" s="207" t="str">
        <f>IF('05 Målinger'!M141="","",('05 Målinger'!M141-'05 Målinger'!$G$19)*'02 Kostnader lønn, utstyr osv. '!$S$26*(-1))</f>
        <v/>
      </c>
      <c r="E131" s="207" t="str">
        <f>IF(AND('05 Målinger'!N141="",'05 Målinger'!Q141=""),"",('05 Målinger'!N141+'05 Målinger'!Q141-'05 Målinger'!H141)*'02 Kostnader lønn, utstyr osv. '!$S$21/60*(-1)*'05 Målinger'!$E$14)</f>
        <v/>
      </c>
      <c r="F131" s="208" t="str">
        <f>IF('05 Målinger'!M141="","",('kjøring-støtteark'!E134-'kjøring-støtteark'!D134)*'02 Kostnader lønn, utstyr osv. '!$S$21/60*(-1)*'05 Målinger'!$E$14)</f>
        <v/>
      </c>
      <c r="G131" s="209" t="str">
        <f>IF('05 Målinger'!P141="","",('05 Målinger'!P141-'05 Målinger'!J141)*'02 Kostnader lønn, utstyr osv. '!$S$37*'05 Målinger'!$E$14*(-1))</f>
        <v/>
      </c>
      <c r="H131" s="210" t="str">
        <f>IF('05 Målinger'!O141="","",('05 Målinger'!O141-'05 Målinger'!I141)*'02 Kostnader lønn, utstyr osv. '!$S$32*(-1)*'05 Målinger'!$E$14)</f>
        <v/>
      </c>
      <c r="I131" s="207" t="str">
        <f>IF('05 Målinger'!X141="","",('05 Målinger'!X141-'05 Målinger'!$G$19)*'02 Kostnader lønn, utstyr osv. '!$S$26*(-1))</f>
        <v/>
      </c>
      <c r="J131" s="207" t="str">
        <f>IF(AND('05 Målinger'!X141="",'05 Målinger'!AB141=""),"",('05 Målinger'!X141+'05 Målinger'!AB141-'05 Målinger'!H141)*'02 Kostnader lønn, utstyr osv. '!$S$21/60*(-1)*'05 Målinger'!$E$14)</f>
        <v/>
      </c>
      <c r="K131" s="208" t="str">
        <f>IF('05 Målinger'!X141="","",('kjøring-støtteark'!F134-'kjøring-støtteark'!D134)*'02 Kostnader lønn, utstyr osv. '!$S$21/60*(-1)*'05 Målinger'!$E$14)</f>
        <v/>
      </c>
      <c r="L131" s="209" t="str">
        <f>IF('05 Målinger'!AA141="","",('05 Målinger'!AA141-'05 Målinger'!J141)*'02 Kostnader lønn, utstyr osv. '!$S$37*'05 Målinger'!$E$14*(-1))</f>
        <v/>
      </c>
      <c r="M131" s="210" t="str">
        <f>IF('05 Målinger'!Z141="","",('05 Målinger'!Z141-'05 Målinger'!I141)*'02 Kostnader lønn, utstyr osv. '!$S$32*(-1)*'05 Målinger'!$E$14)</f>
        <v/>
      </c>
      <c r="N131" s="207" t="str">
        <f>IF('05 Målinger'!AI141="","",('05 Målinger'!AI141-'05 Målinger'!$G$19)*'02 Kostnader lønn, utstyr osv. '!$S$26*(-1))</f>
        <v/>
      </c>
      <c r="O131" s="207" t="str">
        <f>IF(AND('05 Målinger'!AI141="",'05 Målinger'!AM141=""),"",('05 Målinger'!AI141+'05 Målinger'!AM141-'05 Målinger'!H141)*'02 Kostnader lønn, utstyr osv. '!$S$21/60*(-1)*'05 Målinger'!$E$14)</f>
        <v/>
      </c>
      <c r="P131" s="208" t="str">
        <f>IF('05 Målinger'!AI141="","",('kjøring-støtteark'!F134-'kjøring-støtteark'!G134)*'02 Kostnader lønn, utstyr osv. '!$S$21/60*(-1)*'05 Målinger'!$E$14)</f>
        <v/>
      </c>
      <c r="Q131" s="209" t="str">
        <f>IF('05 Målinger'!AL141="","",('05 Målinger'!AL141-'05 Målinger'!J141)*'02 Kostnader lønn, utstyr osv. '!$S$37*'05 Målinger'!$E$14*(-1))</f>
        <v/>
      </c>
      <c r="R131" s="210" t="str">
        <f>IF('05 Målinger'!AK141="","",('05 Målinger'!AK141-'05 Målinger'!I141)*'02 Kostnader lønn, utstyr osv. '!$S$32*(-1)*'05 Målinger'!$E$14)</f>
        <v/>
      </c>
      <c r="S131" s="207" t="str">
        <f>IF('05 Målinger'!AT141="","",('05 Målinger'!AT141-'05 Målinger'!$G$19)*'02 Kostnader lønn, utstyr osv. '!$S$26*(-1))</f>
        <v/>
      </c>
      <c r="T131" s="207" t="str">
        <f>IF(AND('05 Målinger'!AT141="",'05 Målinger'!AX141=""),"",('05 Målinger'!AT141+'05 Målinger'!AX141-'05 Målinger'!H141)*'02 Kostnader lønn, utstyr osv. '!$S$21/60*(-1)*'05 Målinger'!$E$14)</f>
        <v/>
      </c>
      <c r="U131" s="208" t="str">
        <f>IF('05 Målinger'!AT141="","",('kjøring-støtteark'!F134-'kjøring-støtteark'!H134)*'02 Kostnader lønn, utstyr osv. '!$S$21/60*(-1)*'05 Målinger'!$E$14)</f>
        <v/>
      </c>
      <c r="V131" s="209" t="str">
        <f>IF('05 Målinger'!AW141="","",('05 Målinger'!AW141-'05 Målinger'!J141)*'02 Kostnader lønn, utstyr osv. '!$S$37*'05 Målinger'!$E$14*(-1))</f>
        <v/>
      </c>
      <c r="W131" s="210" t="str">
        <f>IF('05 Målinger'!AV141="","",('05 Målinger'!AV141-'05 Målinger'!I141)*'02 Kostnader lønn, utstyr osv. '!$S$32*(-1)*'05 Målinger'!$E$14)</f>
        <v/>
      </c>
      <c r="X131" s="30"/>
      <c r="Y131" s="30"/>
      <c r="Z131" s="31"/>
      <c r="AA131" s="33"/>
      <c r="AB131" s="32"/>
      <c r="AC131" s="30"/>
      <c r="AD131" s="30"/>
      <c r="AE131" s="31"/>
      <c r="AF131" s="33"/>
      <c r="AG131" s="32"/>
      <c r="AH131" s="30"/>
      <c r="AI131" s="30"/>
      <c r="AJ131" s="31"/>
      <c r="AK131" s="33"/>
      <c r="AL131" s="32"/>
      <c r="AM131" s="30"/>
      <c r="AN131" s="30"/>
      <c r="AO131" s="31"/>
      <c r="AP131" s="33"/>
      <c r="AQ131" s="32"/>
      <c r="AR131" s="30"/>
      <c r="AS131" s="30"/>
      <c r="AT131" s="31"/>
      <c r="AU131" s="33"/>
      <c r="AV131" s="32"/>
      <c r="AW131" s="30"/>
      <c r="AX131" s="30"/>
      <c r="AY131" s="31"/>
      <c r="AZ131" s="33"/>
      <c r="BA131" s="32"/>
      <c r="BB131" s="30"/>
      <c r="BC131" s="30"/>
      <c r="BD131" s="31"/>
      <c r="BE131" s="33"/>
      <c r="BF131" s="32"/>
      <c r="BG131" s="30"/>
      <c r="BH131" s="30"/>
      <c r="BI131" s="31"/>
      <c r="BJ131" s="33"/>
      <c r="BK131" s="32"/>
      <c r="BL131" s="30"/>
      <c r="BM131" s="30"/>
      <c r="BN131" s="31"/>
      <c r="BO131" s="33"/>
      <c r="BP131" s="32"/>
      <c r="BQ131" s="30"/>
      <c r="BR131" s="30"/>
      <c r="BS131" s="31"/>
      <c r="BT131" s="33"/>
      <c r="BU131" s="32"/>
      <c r="BV131" s="30"/>
      <c r="BW131" s="30"/>
      <c r="BX131" s="31"/>
      <c r="BY131" s="33"/>
      <c r="BZ131" s="32"/>
      <c r="CA131" s="30"/>
      <c r="CB131" s="30"/>
      <c r="CC131" s="31"/>
      <c r="CD131" s="33"/>
      <c r="CE131" s="32"/>
      <c r="CF131" s="30"/>
      <c r="CG131" s="30"/>
      <c r="CH131" s="31"/>
      <c r="CI131" s="33"/>
      <c r="CJ131" s="32"/>
      <c r="CK131" s="30"/>
      <c r="CL131" s="30"/>
      <c r="CM131" s="31"/>
      <c r="CN131" s="33"/>
      <c r="CO131" s="32"/>
      <c r="CP131" s="30"/>
      <c r="CQ131" s="30"/>
      <c r="CR131" s="31"/>
      <c r="CS131" s="33"/>
      <c r="CT131" s="32"/>
      <c r="CU131" s="30"/>
      <c r="CV131" s="30"/>
      <c r="CW131" s="31"/>
      <c r="CX131" s="33"/>
      <c r="CY131" s="32"/>
      <c r="CZ131" s="30"/>
      <c r="DA131" s="30"/>
      <c r="DB131" s="31"/>
      <c r="DC131" s="33"/>
      <c r="DD131" s="32"/>
      <c r="DE131" s="30"/>
      <c r="DF131" s="30"/>
      <c r="DG131" s="31"/>
      <c r="DH131" s="33"/>
      <c r="DI131" s="32"/>
      <c r="DJ131" s="30"/>
      <c r="DK131" s="30"/>
      <c r="DL131" s="31"/>
      <c r="DM131" s="33"/>
      <c r="DN131" s="32"/>
      <c r="DO131" s="30"/>
      <c r="DP131" s="30"/>
      <c r="DQ131" s="31"/>
      <c r="DR131" s="33"/>
      <c r="DS131" s="32"/>
      <c r="DT131" s="26">
        <f t="shared" si="3"/>
        <v>0</v>
      </c>
      <c r="DU131" s="254">
        <f t="shared" si="2"/>
        <v>0</v>
      </c>
    </row>
    <row r="132" spans="1:125">
      <c r="A132" s="204" t="str">
        <f>IF('04 Brukerregistrering'!C132="","",'04 Brukerregistrering'!C132)</f>
        <v/>
      </c>
      <c r="B132" s="205" t="str">
        <f>IF('04 Brukerregistrering'!G132="","",'04 Brukerregistrering'!G132)</f>
        <v/>
      </c>
      <c r="C132" s="206" t="str">
        <f>IF('04 Brukerregistrering'!I132="","",'04 Brukerregistrering'!I132)</f>
        <v/>
      </c>
      <c r="D132" s="207" t="str">
        <f>IF('05 Målinger'!M142="","",('05 Målinger'!M142-'05 Målinger'!$G$19)*'02 Kostnader lønn, utstyr osv. '!$S$26*(-1))</f>
        <v/>
      </c>
      <c r="E132" s="207" t="str">
        <f>IF(AND('05 Målinger'!N142="",'05 Målinger'!Q142=""),"",('05 Målinger'!N142+'05 Målinger'!Q142-'05 Målinger'!H142)*'02 Kostnader lønn, utstyr osv. '!$S$21/60*(-1)*'05 Målinger'!$E$14)</f>
        <v/>
      </c>
      <c r="F132" s="208" t="str">
        <f>IF('05 Målinger'!M142="","",('kjøring-støtteark'!E135-'kjøring-støtteark'!D135)*'02 Kostnader lønn, utstyr osv. '!$S$21/60*(-1)*'05 Målinger'!$E$14)</f>
        <v/>
      </c>
      <c r="G132" s="209" t="str">
        <f>IF('05 Målinger'!P142="","",('05 Målinger'!P142-'05 Målinger'!J142)*'02 Kostnader lønn, utstyr osv. '!$S$37*'05 Målinger'!$E$14*(-1))</f>
        <v/>
      </c>
      <c r="H132" s="210" t="str">
        <f>IF('05 Målinger'!O142="","",('05 Målinger'!O142-'05 Målinger'!I142)*'02 Kostnader lønn, utstyr osv. '!$S$32*(-1)*'05 Målinger'!$E$14)</f>
        <v/>
      </c>
      <c r="I132" s="207" t="str">
        <f>IF('05 Målinger'!X142="","",('05 Målinger'!X142-'05 Målinger'!$G$19)*'02 Kostnader lønn, utstyr osv. '!$S$26*(-1))</f>
        <v/>
      </c>
      <c r="J132" s="207" t="str">
        <f>IF(AND('05 Målinger'!X142="",'05 Målinger'!AB142=""),"",('05 Målinger'!X142+'05 Målinger'!AB142-'05 Målinger'!H142)*'02 Kostnader lønn, utstyr osv. '!$S$21/60*(-1)*'05 Målinger'!$E$14)</f>
        <v/>
      </c>
      <c r="K132" s="208" t="str">
        <f>IF('05 Målinger'!X142="","",('kjøring-støtteark'!F135-'kjøring-støtteark'!D135)*'02 Kostnader lønn, utstyr osv. '!$S$21/60*(-1)*'05 Målinger'!$E$14)</f>
        <v/>
      </c>
      <c r="L132" s="209" t="str">
        <f>IF('05 Målinger'!AA142="","",('05 Målinger'!AA142-'05 Målinger'!J142)*'02 Kostnader lønn, utstyr osv. '!$S$37*'05 Målinger'!$E$14*(-1))</f>
        <v/>
      </c>
      <c r="M132" s="210" t="str">
        <f>IF('05 Målinger'!Z142="","",('05 Målinger'!Z142-'05 Målinger'!I142)*'02 Kostnader lønn, utstyr osv. '!$S$32*(-1)*'05 Målinger'!$E$14)</f>
        <v/>
      </c>
      <c r="N132" s="207" t="str">
        <f>IF('05 Målinger'!AI142="","",('05 Målinger'!AI142-'05 Målinger'!$G$19)*'02 Kostnader lønn, utstyr osv. '!$S$26*(-1))</f>
        <v/>
      </c>
      <c r="O132" s="207" t="str">
        <f>IF(AND('05 Målinger'!AI142="",'05 Målinger'!AM142=""),"",('05 Målinger'!AI142+'05 Målinger'!AM142-'05 Målinger'!H142)*'02 Kostnader lønn, utstyr osv. '!$S$21/60*(-1)*'05 Målinger'!$E$14)</f>
        <v/>
      </c>
      <c r="P132" s="208" t="str">
        <f>IF('05 Målinger'!AI142="","",('kjøring-støtteark'!F135-'kjøring-støtteark'!G135)*'02 Kostnader lønn, utstyr osv. '!$S$21/60*(-1)*'05 Målinger'!$E$14)</f>
        <v/>
      </c>
      <c r="Q132" s="209" t="str">
        <f>IF('05 Målinger'!AL142="","",('05 Målinger'!AL142-'05 Målinger'!J142)*'02 Kostnader lønn, utstyr osv. '!$S$37*'05 Målinger'!$E$14*(-1))</f>
        <v/>
      </c>
      <c r="R132" s="210" t="str">
        <f>IF('05 Målinger'!AK142="","",('05 Målinger'!AK142-'05 Målinger'!I142)*'02 Kostnader lønn, utstyr osv. '!$S$32*(-1)*'05 Målinger'!$E$14)</f>
        <v/>
      </c>
      <c r="S132" s="207" t="str">
        <f>IF('05 Målinger'!AT142="","",('05 Målinger'!AT142-'05 Målinger'!$G$19)*'02 Kostnader lønn, utstyr osv. '!$S$26*(-1))</f>
        <v/>
      </c>
      <c r="T132" s="207" t="str">
        <f>IF(AND('05 Målinger'!AT142="",'05 Målinger'!AX142=""),"",('05 Målinger'!AT142+'05 Målinger'!AX142-'05 Målinger'!H142)*'02 Kostnader lønn, utstyr osv. '!$S$21/60*(-1)*'05 Målinger'!$E$14)</f>
        <v/>
      </c>
      <c r="U132" s="208" t="str">
        <f>IF('05 Målinger'!AT142="","",('kjøring-støtteark'!F135-'kjøring-støtteark'!H135)*'02 Kostnader lønn, utstyr osv. '!$S$21/60*(-1)*'05 Målinger'!$E$14)</f>
        <v/>
      </c>
      <c r="V132" s="209" t="str">
        <f>IF('05 Målinger'!AW142="","",('05 Målinger'!AW142-'05 Målinger'!J142)*'02 Kostnader lønn, utstyr osv. '!$S$37*'05 Målinger'!$E$14*(-1))</f>
        <v/>
      </c>
      <c r="W132" s="210" t="str">
        <f>IF('05 Målinger'!AV142="","",('05 Målinger'!AV142-'05 Målinger'!I142)*'02 Kostnader lønn, utstyr osv. '!$S$32*(-1)*'05 Målinger'!$E$14)</f>
        <v/>
      </c>
      <c r="X132" s="30"/>
      <c r="Y132" s="30"/>
      <c r="Z132" s="31"/>
      <c r="AA132" s="33"/>
      <c r="AB132" s="32"/>
      <c r="AC132" s="30"/>
      <c r="AD132" s="30"/>
      <c r="AE132" s="31"/>
      <c r="AF132" s="33"/>
      <c r="AG132" s="32"/>
      <c r="AH132" s="30"/>
      <c r="AI132" s="30"/>
      <c r="AJ132" s="31"/>
      <c r="AK132" s="33"/>
      <c r="AL132" s="32"/>
      <c r="AM132" s="30"/>
      <c r="AN132" s="30"/>
      <c r="AO132" s="31"/>
      <c r="AP132" s="33"/>
      <c r="AQ132" s="32"/>
      <c r="AR132" s="30"/>
      <c r="AS132" s="30"/>
      <c r="AT132" s="31"/>
      <c r="AU132" s="33"/>
      <c r="AV132" s="32"/>
      <c r="AW132" s="30"/>
      <c r="AX132" s="30"/>
      <c r="AY132" s="31"/>
      <c r="AZ132" s="33"/>
      <c r="BA132" s="32"/>
      <c r="BB132" s="30"/>
      <c r="BC132" s="30"/>
      <c r="BD132" s="31"/>
      <c r="BE132" s="33"/>
      <c r="BF132" s="32"/>
      <c r="BG132" s="30"/>
      <c r="BH132" s="30"/>
      <c r="BI132" s="31"/>
      <c r="BJ132" s="33"/>
      <c r="BK132" s="32"/>
      <c r="BL132" s="30"/>
      <c r="BM132" s="30"/>
      <c r="BN132" s="31"/>
      <c r="BO132" s="33"/>
      <c r="BP132" s="32"/>
      <c r="BQ132" s="30"/>
      <c r="BR132" s="30"/>
      <c r="BS132" s="31"/>
      <c r="BT132" s="33"/>
      <c r="BU132" s="32"/>
      <c r="BV132" s="30"/>
      <c r="BW132" s="30"/>
      <c r="BX132" s="31"/>
      <c r="BY132" s="33"/>
      <c r="BZ132" s="32"/>
      <c r="CA132" s="30"/>
      <c r="CB132" s="30"/>
      <c r="CC132" s="31"/>
      <c r="CD132" s="33"/>
      <c r="CE132" s="32"/>
      <c r="CF132" s="30"/>
      <c r="CG132" s="30"/>
      <c r="CH132" s="31"/>
      <c r="CI132" s="33"/>
      <c r="CJ132" s="32"/>
      <c r="CK132" s="30"/>
      <c r="CL132" s="30"/>
      <c r="CM132" s="31"/>
      <c r="CN132" s="33"/>
      <c r="CO132" s="32"/>
      <c r="CP132" s="30"/>
      <c r="CQ132" s="30"/>
      <c r="CR132" s="31"/>
      <c r="CS132" s="33"/>
      <c r="CT132" s="32"/>
      <c r="CU132" s="30"/>
      <c r="CV132" s="30"/>
      <c r="CW132" s="31"/>
      <c r="CX132" s="33"/>
      <c r="CY132" s="32"/>
      <c r="CZ132" s="30"/>
      <c r="DA132" s="30"/>
      <c r="DB132" s="31"/>
      <c r="DC132" s="33"/>
      <c r="DD132" s="32"/>
      <c r="DE132" s="30"/>
      <c r="DF132" s="30"/>
      <c r="DG132" s="31"/>
      <c r="DH132" s="33"/>
      <c r="DI132" s="32"/>
      <c r="DJ132" s="30"/>
      <c r="DK132" s="30"/>
      <c r="DL132" s="31"/>
      <c r="DM132" s="33"/>
      <c r="DN132" s="32"/>
      <c r="DO132" s="30"/>
      <c r="DP132" s="30"/>
      <c r="DQ132" s="31"/>
      <c r="DR132" s="33"/>
      <c r="DS132" s="32"/>
      <c r="DT132" s="26">
        <f t="shared" si="3"/>
        <v>0</v>
      </c>
      <c r="DU132" s="254">
        <f t="shared" si="2"/>
        <v>0</v>
      </c>
    </row>
    <row r="133" spans="1:125">
      <c r="A133" s="204" t="str">
        <f>IF('04 Brukerregistrering'!C133="","",'04 Brukerregistrering'!C133)</f>
        <v/>
      </c>
      <c r="B133" s="205" t="str">
        <f>IF('04 Brukerregistrering'!G133="","",'04 Brukerregistrering'!G133)</f>
        <v/>
      </c>
      <c r="C133" s="206" t="str">
        <f>IF('04 Brukerregistrering'!I133="","",'04 Brukerregistrering'!I133)</f>
        <v/>
      </c>
      <c r="D133" s="207" t="str">
        <f>IF('05 Målinger'!M143="","",('05 Målinger'!M143-'05 Målinger'!$G$19)*'02 Kostnader lønn, utstyr osv. '!$S$26*(-1))</f>
        <v/>
      </c>
      <c r="E133" s="207" t="str">
        <f>IF(AND('05 Målinger'!N143="",'05 Målinger'!Q143=""),"",('05 Målinger'!N143+'05 Målinger'!Q143-'05 Målinger'!H143)*'02 Kostnader lønn, utstyr osv. '!$S$21/60*(-1)*'05 Målinger'!$E$14)</f>
        <v/>
      </c>
      <c r="F133" s="208" t="str">
        <f>IF('05 Målinger'!M143="","",('kjøring-støtteark'!E136-'kjøring-støtteark'!D136)*'02 Kostnader lønn, utstyr osv. '!$S$21/60*(-1)*'05 Målinger'!$E$14)</f>
        <v/>
      </c>
      <c r="G133" s="209" t="str">
        <f>IF('05 Målinger'!P143="","",('05 Målinger'!P143-'05 Målinger'!J143)*'02 Kostnader lønn, utstyr osv. '!$S$37*'05 Målinger'!$E$14*(-1))</f>
        <v/>
      </c>
      <c r="H133" s="210" t="str">
        <f>IF('05 Målinger'!O143="","",('05 Målinger'!O143-'05 Målinger'!I143)*'02 Kostnader lønn, utstyr osv. '!$S$32*(-1)*'05 Målinger'!$E$14)</f>
        <v/>
      </c>
      <c r="I133" s="207" t="str">
        <f>IF('05 Målinger'!X143="","",('05 Målinger'!X143-'05 Målinger'!$G$19)*'02 Kostnader lønn, utstyr osv. '!$S$26*(-1))</f>
        <v/>
      </c>
      <c r="J133" s="207" t="str">
        <f>IF(AND('05 Målinger'!X143="",'05 Målinger'!AB143=""),"",('05 Målinger'!X143+'05 Målinger'!AB143-'05 Målinger'!H143)*'02 Kostnader lønn, utstyr osv. '!$S$21/60*(-1)*'05 Målinger'!$E$14)</f>
        <v/>
      </c>
      <c r="K133" s="208" t="str">
        <f>IF('05 Målinger'!X143="","",('kjøring-støtteark'!F136-'kjøring-støtteark'!D136)*'02 Kostnader lønn, utstyr osv. '!$S$21/60*(-1)*'05 Målinger'!$E$14)</f>
        <v/>
      </c>
      <c r="L133" s="209" t="str">
        <f>IF('05 Målinger'!AA143="","",('05 Målinger'!AA143-'05 Målinger'!J143)*'02 Kostnader lønn, utstyr osv. '!$S$37*'05 Målinger'!$E$14*(-1))</f>
        <v/>
      </c>
      <c r="M133" s="210" t="str">
        <f>IF('05 Målinger'!Z143="","",('05 Målinger'!Z143-'05 Målinger'!I143)*'02 Kostnader lønn, utstyr osv. '!$S$32*(-1)*'05 Målinger'!$E$14)</f>
        <v/>
      </c>
      <c r="N133" s="207" t="str">
        <f>IF('05 Målinger'!AI143="","",('05 Målinger'!AI143-'05 Målinger'!$G$19)*'02 Kostnader lønn, utstyr osv. '!$S$26*(-1))</f>
        <v/>
      </c>
      <c r="O133" s="207" t="str">
        <f>IF(AND('05 Målinger'!AI143="",'05 Målinger'!AM143=""),"",('05 Målinger'!AI143+'05 Målinger'!AM143-'05 Målinger'!H143)*'02 Kostnader lønn, utstyr osv. '!$S$21/60*(-1)*'05 Målinger'!$E$14)</f>
        <v/>
      </c>
      <c r="P133" s="208" t="str">
        <f>IF('05 Målinger'!AI143="","",('kjøring-støtteark'!F136-'kjøring-støtteark'!G136)*'02 Kostnader lønn, utstyr osv. '!$S$21/60*(-1)*'05 Målinger'!$E$14)</f>
        <v/>
      </c>
      <c r="Q133" s="209" t="str">
        <f>IF('05 Målinger'!AL143="","",('05 Målinger'!AL143-'05 Målinger'!J143)*'02 Kostnader lønn, utstyr osv. '!$S$37*'05 Målinger'!$E$14*(-1))</f>
        <v/>
      </c>
      <c r="R133" s="210" t="str">
        <f>IF('05 Målinger'!AK143="","",('05 Målinger'!AK143-'05 Målinger'!I143)*'02 Kostnader lønn, utstyr osv. '!$S$32*(-1)*'05 Målinger'!$E$14)</f>
        <v/>
      </c>
      <c r="S133" s="207" t="str">
        <f>IF('05 Målinger'!AT143="","",('05 Målinger'!AT143-'05 Målinger'!$G$19)*'02 Kostnader lønn, utstyr osv. '!$S$26*(-1))</f>
        <v/>
      </c>
      <c r="T133" s="207" t="str">
        <f>IF(AND('05 Målinger'!AT143="",'05 Målinger'!AX143=""),"",('05 Målinger'!AT143+'05 Målinger'!AX143-'05 Målinger'!H143)*'02 Kostnader lønn, utstyr osv. '!$S$21/60*(-1)*'05 Målinger'!$E$14)</f>
        <v/>
      </c>
      <c r="U133" s="208" t="str">
        <f>IF('05 Målinger'!AT143="","",('kjøring-støtteark'!F136-'kjøring-støtteark'!H136)*'02 Kostnader lønn, utstyr osv. '!$S$21/60*(-1)*'05 Målinger'!$E$14)</f>
        <v/>
      </c>
      <c r="V133" s="209" t="str">
        <f>IF('05 Målinger'!AW143="","",('05 Målinger'!AW143-'05 Målinger'!J143)*'02 Kostnader lønn, utstyr osv. '!$S$37*'05 Målinger'!$E$14*(-1))</f>
        <v/>
      </c>
      <c r="W133" s="210" t="str">
        <f>IF('05 Målinger'!AV143="","",('05 Målinger'!AV143-'05 Målinger'!I143)*'02 Kostnader lønn, utstyr osv. '!$S$32*(-1)*'05 Målinger'!$E$14)</f>
        <v/>
      </c>
      <c r="X133" s="30"/>
      <c r="Y133" s="30"/>
      <c r="Z133" s="31"/>
      <c r="AA133" s="33"/>
      <c r="AB133" s="32"/>
      <c r="AC133" s="30"/>
      <c r="AD133" s="30"/>
      <c r="AE133" s="31"/>
      <c r="AF133" s="33"/>
      <c r="AG133" s="32"/>
      <c r="AH133" s="30"/>
      <c r="AI133" s="30"/>
      <c r="AJ133" s="31"/>
      <c r="AK133" s="33"/>
      <c r="AL133" s="32"/>
      <c r="AM133" s="30"/>
      <c r="AN133" s="30"/>
      <c r="AO133" s="31"/>
      <c r="AP133" s="33"/>
      <c r="AQ133" s="32"/>
      <c r="AR133" s="30"/>
      <c r="AS133" s="30"/>
      <c r="AT133" s="31"/>
      <c r="AU133" s="33"/>
      <c r="AV133" s="32"/>
      <c r="AW133" s="30"/>
      <c r="AX133" s="30"/>
      <c r="AY133" s="31"/>
      <c r="AZ133" s="33"/>
      <c r="BA133" s="32"/>
      <c r="BB133" s="30"/>
      <c r="BC133" s="30"/>
      <c r="BD133" s="31"/>
      <c r="BE133" s="33"/>
      <c r="BF133" s="32"/>
      <c r="BG133" s="30"/>
      <c r="BH133" s="30"/>
      <c r="BI133" s="31"/>
      <c r="BJ133" s="33"/>
      <c r="BK133" s="32"/>
      <c r="BL133" s="30"/>
      <c r="BM133" s="30"/>
      <c r="BN133" s="31"/>
      <c r="BO133" s="33"/>
      <c r="BP133" s="32"/>
      <c r="BQ133" s="30"/>
      <c r="BR133" s="30"/>
      <c r="BS133" s="31"/>
      <c r="BT133" s="33"/>
      <c r="BU133" s="32"/>
      <c r="BV133" s="30"/>
      <c r="BW133" s="30"/>
      <c r="BX133" s="31"/>
      <c r="BY133" s="33"/>
      <c r="BZ133" s="32"/>
      <c r="CA133" s="30"/>
      <c r="CB133" s="30"/>
      <c r="CC133" s="31"/>
      <c r="CD133" s="33"/>
      <c r="CE133" s="32"/>
      <c r="CF133" s="30"/>
      <c r="CG133" s="30"/>
      <c r="CH133" s="31"/>
      <c r="CI133" s="33"/>
      <c r="CJ133" s="32"/>
      <c r="CK133" s="30"/>
      <c r="CL133" s="30"/>
      <c r="CM133" s="31"/>
      <c r="CN133" s="33"/>
      <c r="CO133" s="32"/>
      <c r="CP133" s="30"/>
      <c r="CQ133" s="30"/>
      <c r="CR133" s="31"/>
      <c r="CS133" s="33"/>
      <c r="CT133" s="32"/>
      <c r="CU133" s="30"/>
      <c r="CV133" s="30"/>
      <c r="CW133" s="31"/>
      <c r="CX133" s="33"/>
      <c r="CY133" s="32"/>
      <c r="CZ133" s="30"/>
      <c r="DA133" s="30"/>
      <c r="DB133" s="31"/>
      <c r="DC133" s="33"/>
      <c r="DD133" s="32"/>
      <c r="DE133" s="30"/>
      <c r="DF133" s="30"/>
      <c r="DG133" s="31"/>
      <c r="DH133" s="33"/>
      <c r="DI133" s="32"/>
      <c r="DJ133" s="30"/>
      <c r="DK133" s="30"/>
      <c r="DL133" s="31"/>
      <c r="DM133" s="33"/>
      <c r="DN133" s="32"/>
      <c r="DO133" s="30"/>
      <c r="DP133" s="30"/>
      <c r="DQ133" s="31"/>
      <c r="DR133" s="33"/>
      <c r="DS133" s="32"/>
      <c r="DT133" s="26">
        <f t="shared" si="3"/>
        <v>0</v>
      </c>
      <c r="DU133" s="254">
        <f t="shared" si="2"/>
        <v>0</v>
      </c>
    </row>
    <row r="134" spans="1:125">
      <c r="A134" s="204" t="str">
        <f>IF('04 Brukerregistrering'!C134="","",'04 Brukerregistrering'!C134)</f>
        <v/>
      </c>
      <c r="B134" s="205" t="str">
        <f>IF('04 Brukerregistrering'!G134="","",'04 Brukerregistrering'!G134)</f>
        <v/>
      </c>
      <c r="C134" s="206" t="str">
        <f>IF('04 Brukerregistrering'!I134="","",'04 Brukerregistrering'!I134)</f>
        <v/>
      </c>
      <c r="D134" s="207" t="str">
        <f>IF('05 Målinger'!M144="","",('05 Målinger'!M144-'05 Målinger'!$G$19)*'02 Kostnader lønn, utstyr osv. '!$S$26*(-1))</f>
        <v/>
      </c>
      <c r="E134" s="207" t="str">
        <f>IF(AND('05 Målinger'!N144="",'05 Målinger'!Q144=""),"",('05 Målinger'!N144+'05 Målinger'!Q144-'05 Målinger'!H144)*'02 Kostnader lønn, utstyr osv. '!$S$21/60*(-1)*'05 Målinger'!$E$14)</f>
        <v/>
      </c>
      <c r="F134" s="208" t="str">
        <f>IF('05 Målinger'!M144="","",('kjøring-støtteark'!E137-'kjøring-støtteark'!D137)*'02 Kostnader lønn, utstyr osv. '!$S$21/60*(-1)*'05 Målinger'!$E$14)</f>
        <v/>
      </c>
      <c r="G134" s="209" t="str">
        <f>IF('05 Målinger'!P144="","",('05 Målinger'!P144-'05 Målinger'!J144)*'02 Kostnader lønn, utstyr osv. '!$S$37*'05 Målinger'!$E$14*(-1))</f>
        <v/>
      </c>
      <c r="H134" s="210" t="str">
        <f>IF('05 Målinger'!O144="","",('05 Målinger'!O144-'05 Målinger'!I144)*'02 Kostnader lønn, utstyr osv. '!$S$32*(-1)*'05 Målinger'!$E$14)</f>
        <v/>
      </c>
      <c r="I134" s="207" t="str">
        <f>IF('05 Målinger'!X144="","",('05 Målinger'!X144-'05 Målinger'!$G$19)*'02 Kostnader lønn, utstyr osv. '!$S$26*(-1))</f>
        <v/>
      </c>
      <c r="J134" s="207" t="str">
        <f>IF(AND('05 Målinger'!X144="",'05 Målinger'!AB144=""),"",('05 Målinger'!X144+'05 Målinger'!AB144-'05 Målinger'!H144)*'02 Kostnader lønn, utstyr osv. '!$S$21/60*(-1)*'05 Målinger'!$E$14)</f>
        <v/>
      </c>
      <c r="K134" s="208" t="str">
        <f>IF('05 Målinger'!X144="","",('kjøring-støtteark'!F137-'kjøring-støtteark'!D137)*'02 Kostnader lønn, utstyr osv. '!$S$21/60*(-1)*'05 Målinger'!$E$14)</f>
        <v/>
      </c>
      <c r="L134" s="209" t="str">
        <f>IF('05 Målinger'!AA144="","",('05 Målinger'!AA144-'05 Målinger'!J144)*'02 Kostnader lønn, utstyr osv. '!$S$37*'05 Målinger'!$E$14*(-1))</f>
        <v/>
      </c>
      <c r="M134" s="210" t="str">
        <f>IF('05 Målinger'!Z144="","",('05 Målinger'!Z144-'05 Målinger'!I144)*'02 Kostnader lønn, utstyr osv. '!$S$32*(-1)*'05 Målinger'!$E$14)</f>
        <v/>
      </c>
      <c r="N134" s="207" t="str">
        <f>IF('05 Målinger'!AI144="","",('05 Målinger'!AI144-'05 Målinger'!$G$19)*'02 Kostnader lønn, utstyr osv. '!$S$26*(-1))</f>
        <v/>
      </c>
      <c r="O134" s="207" t="str">
        <f>IF(AND('05 Målinger'!AI144="",'05 Målinger'!AM144=""),"",('05 Målinger'!AI144+'05 Målinger'!AM144-'05 Målinger'!H144)*'02 Kostnader lønn, utstyr osv. '!$S$21/60*(-1)*'05 Målinger'!$E$14)</f>
        <v/>
      </c>
      <c r="P134" s="208" t="str">
        <f>IF('05 Målinger'!AI144="","",('kjøring-støtteark'!F137-'kjøring-støtteark'!G137)*'02 Kostnader lønn, utstyr osv. '!$S$21/60*(-1)*'05 Målinger'!$E$14)</f>
        <v/>
      </c>
      <c r="Q134" s="209" t="str">
        <f>IF('05 Målinger'!AL144="","",('05 Målinger'!AL144-'05 Målinger'!J144)*'02 Kostnader lønn, utstyr osv. '!$S$37*'05 Målinger'!$E$14*(-1))</f>
        <v/>
      </c>
      <c r="R134" s="210" t="str">
        <f>IF('05 Målinger'!AK144="","",('05 Målinger'!AK144-'05 Målinger'!I144)*'02 Kostnader lønn, utstyr osv. '!$S$32*(-1)*'05 Målinger'!$E$14)</f>
        <v/>
      </c>
      <c r="S134" s="207" t="str">
        <f>IF('05 Målinger'!AT144="","",('05 Målinger'!AT144-'05 Målinger'!$G$19)*'02 Kostnader lønn, utstyr osv. '!$S$26*(-1))</f>
        <v/>
      </c>
      <c r="T134" s="207" t="str">
        <f>IF(AND('05 Målinger'!AT144="",'05 Målinger'!AX144=""),"",('05 Målinger'!AT144+'05 Målinger'!AX144-'05 Målinger'!H144)*'02 Kostnader lønn, utstyr osv. '!$S$21/60*(-1)*'05 Målinger'!$E$14)</f>
        <v/>
      </c>
      <c r="U134" s="208" t="str">
        <f>IF('05 Målinger'!AT144="","",('kjøring-støtteark'!F137-'kjøring-støtteark'!H137)*'02 Kostnader lønn, utstyr osv. '!$S$21/60*(-1)*'05 Målinger'!$E$14)</f>
        <v/>
      </c>
      <c r="V134" s="209" t="str">
        <f>IF('05 Målinger'!AW144="","",('05 Målinger'!AW144-'05 Målinger'!J144)*'02 Kostnader lønn, utstyr osv. '!$S$37*'05 Målinger'!$E$14*(-1))</f>
        <v/>
      </c>
      <c r="W134" s="210" t="str">
        <f>IF('05 Målinger'!AV144="","",('05 Målinger'!AV144-'05 Målinger'!I144)*'02 Kostnader lønn, utstyr osv. '!$S$32*(-1)*'05 Målinger'!$E$14)</f>
        <v/>
      </c>
      <c r="X134" s="30"/>
      <c r="Y134" s="30"/>
      <c r="Z134" s="31"/>
      <c r="AA134" s="33"/>
      <c r="AB134" s="32"/>
      <c r="AC134" s="30"/>
      <c r="AD134" s="30"/>
      <c r="AE134" s="31"/>
      <c r="AF134" s="33"/>
      <c r="AG134" s="32"/>
      <c r="AH134" s="30"/>
      <c r="AI134" s="30"/>
      <c r="AJ134" s="31"/>
      <c r="AK134" s="33"/>
      <c r="AL134" s="32"/>
      <c r="AM134" s="30"/>
      <c r="AN134" s="30"/>
      <c r="AO134" s="31"/>
      <c r="AP134" s="33"/>
      <c r="AQ134" s="32"/>
      <c r="AR134" s="30"/>
      <c r="AS134" s="30"/>
      <c r="AT134" s="31"/>
      <c r="AU134" s="33"/>
      <c r="AV134" s="32"/>
      <c r="AW134" s="30"/>
      <c r="AX134" s="30"/>
      <c r="AY134" s="31"/>
      <c r="AZ134" s="33"/>
      <c r="BA134" s="32"/>
      <c r="BB134" s="30"/>
      <c r="BC134" s="30"/>
      <c r="BD134" s="31"/>
      <c r="BE134" s="33"/>
      <c r="BF134" s="32"/>
      <c r="BG134" s="30"/>
      <c r="BH134" s="30"/>
      <c r="BI134" s="31"/>
      <c r="BJ134" s="33"/>
      <c r="BK134" s="32"/>
      <c r="BL134" s="30"/>
      <c r="BM134" s="30"/>
      <c r="BN134" s="31"/>
      <c r="BO134" s="33"/>
      <c r="BP134" s="32"/>
      <c r="BQ134" s="30"/>
      <c r="BR134" s="30"/>
      <c r="BS134" s="31"/>
      <c r="BT134" s="33"/>
      <c r="BU134" s="32"/>
      <c r="BV134" s="30"/>
      <c r="BW134" s="30"/>
      <c r="BX134" s="31"/>
      <c r="BY134" s="33"/>
      <c r="BZ134" s="32"/>
      <c r="CA134" s="30"/>
      <c r="CB134" s="30"/>
      <c r="CC134" s="31"/>
      <c r="CD134" s="33"/>
      <c r="CE134" s="32"/>
      <c r="CF134" s="30"/>
      <c r="CG134" s="30"/>
      <c r="CH134" s="31"/>
      <c r="CI134" s="33"/>
      <c r="CJ134" s="32"/>
      <c r="CK134" s="30"/>
      <c r="CL134" s="30"/>
      <c r="CM134" s="31"/>
      <c r="CN134" s="33"/>
      <c r="CO134" s="32"/>
      <c r="CP134" s="30"/>
      <c r="CQ134" s="30"/>
      <c r="CR134" s="31"/>
      <c r="CS134" s="33"/>
      <c r="CT134" s="32"/>
      <c r="CU134" s="30"/>
      <c r="CV134" s="30"/>
      <c r="CW134" s="31"/>
      <c r="CX134" s="33"/>
      <c r="CY134" s="32"/>
      <c r="CZ134" s="30"/>
      <c r="DA134" s="30"/>
      <c r="DB134" s="31"/>
      <c r="DC134" s="33"/>
      <c r="DD134" s="32"/>
      <c r="DE134" s="30"/>
      <c r="DF134" s="30"/>
      <c r="DG134" s="31"/>
      <c r="DH134" s="33"/>
      <c r="DI134" s="32"/>
      <c r="DJ134" s="30"/>
      <c r="DK134" s="30"/>
      <c r="DL134" s="31"/>
      <c r="DM134" s="33"/>
      <c r="DN134" s="32"/>
      <c r="DO134" s="30"/>
      <c r="DP134" s="30"/>
      <c r="DQ134" s="31"/>
      <c r="DR134" s="33"/>
      <c r="DS134" s="32"/>
      <c r="DT134" s="26">
        <f t="shared" si="3"/>
        <v>0</v>
      </c>
      <c r="DU134" s="254">
        <f t="shared" si="2"/>
        <v>0</v>
      </c>
    </row>
    <row r="135" spans="1:125">
      <c r="A135" s="204" t="str">
        <f>IF('04 Brukerregistrering'!C135="","",'04 Brukerregistrering'!C135)</f>
        <v/>
      </c>
      <c r="B135" s="205" t="str">
        <f>IF('04 Brukerregistrering'!G135="","",'04 Brukerregistrering'!G135)</f>
        <v/>
      </c>
      <c r="C135" s="206" t="str">
        <f>IF('04 Brukerregistrering'!I135="","",'04 Brukerregistrering'!I135)</f>
        <v/>
      </c>
      <c r="D135" s="207" t="str">
        <f>IF('05 Målinger'!M145="","",('05 Målinger'!M145-'05 Målinger'!$G$19)*'02 Kostnader lønn, utstyr osv. '!$S$26*(-1))</f>
        <v/>
      </c>
      <c r="E135" s="207" t="str">
        <f>IF(AND('05 Målinger'!N145="",'05 Målinger'!Q145=""),"",('05 Målinger'!N145+'05 Målinger'!Q145-'05 Målinger'!H145)*'02 Kostnader lønn, utstyr osv. '!$S$21/60*(-1)*'05 Målinger'!$E$14)</f>
        <v/>
      </c>
      <c r="F135" s="208" t="str">
        <f>IF('05 Målinger'!M145="","",('kjøring-støtteark'!E138-'kjøring-støtteark'!D138)*'02 Kostnader lønn, utstyr osv. '!$S$21/60*(-1)*'05 Målinger'!$E$14)</f>
        <v/>
      </c>
      <c r="G135" s="209" t="str">
        <f>IF('05 Målinger'!P145="","",('05 Målinger'!P145-'05 Målinger'!J145)*'02 Kostnader lønn, utstyr osv. '!$S$37*'05 Målinger'!$E$14*(-1))</f>
        <v/>
      </c>
      <c r="H135" s="210" t="str">
        <f>IF('05 Målinger'!O145="","",('05 Målinger'!O145-'05 Målinger'!I145)*'02 Kostnader lønn, utstyr osv. '!$S$32*(-1)*'05 Målinger'!$E$14)</f>
        <v/>
      </c>
      <c r="I135" s="207" t="str">
        <f>IF('05 Målinger'!X145="","",('05 Målinger'!X145-'05 Målinger'!$G$19)*'02 Kostnader lønn, utstyr osv. '!$S$26*(-1))</f>
        <v/>
      </c>
      <c r="J135" s="207" t="str">
        <f>IF(AND('05 Målinger'!X145="",'05 Målinger'!AB145=""),"",('05 Målinger'!X145+'05 Målinger'!AB145-'05 Målinger'!H145)*'02 Kostnader lønn, utstyr osv. '!$S$21/60*(-1)*'05 Målinger'!$E$14)</f>
        <v/>
      </c>
      <c r="K135" s="208" t="str">
        <f>IF('05 Målinger'!X145="","",('kjøring-støtteark'!F138-'kjøring-støtteark'!D138)*'02 Kostnader lønn, utstyr osv. '!$S$21/60*(-1)*'05 Målinger'!$E$14)</f>
        <v/>
      </c>
      <c r="L135" s="209" t="str">
        <f>IF('05 Målinger'!AA145="","",('05 Målinger'!AA145-'05 Målinger'!J145)*'02 Kostnader lønn, utstyr osv. '!$S$37*'05 Målinger'!$E$14*(-1))</f>
        <v/>
      </c>
      <c r="M135" s="210" t="str">
        <f>IF('05 Målinger'!Z145="","",('05 Målinger'!Z145-'05 Målinger'!I145)*'02 Kostnader lønn, utstyr osv. '!$S$32*(-1)*'05 Målinger'!$E$14)</f>
        <v/>
      </c>
      <c r="N135" s="207" t="str">
        <f>IF('05 Målinger'!AI145="","",('05 Målinger'!AI145-'05 Målinger'!$G$19)*'02 Kostnader lønn, utstyr osv. '!$S$26*(-1))</f>
        <v/>
      </c>
      <c r="O135" s="207" t="str">
        <f>IF(AND('05 Målinger'!AI145="",'05 Målinger'!AM145=""),"",('05 Målinger'!AI145+'05 Målinger'!AM145-'05 Målinger'!H145)*'02 Kostnader lønn, utstyr osv. '!$S$21/60*(-1)*'05 Målinger'!$E$14)</f>
        <v/>
      </c>
      <c r="P135" s="208" t="str">
        <f>IF('05 Målinger'!AI145="","",('kjøring-støtteark'!F138-'kjøring-støtteark'!G138)*'02 Kostnader lønn, utstyr osv. '!$S$21/60*(-1)*'05 Målinger'!$E$14)</f>
        <v/>
      </c>
      <c r="Q135" s="209" t="str">
        <f>IF('05 Målinger'!AL145="","",('05 Målinger'!AL145-'05 Målinger'!J145)*'02 Kostnader lønn, utstyr osv. '!$S$37*'05 Målinger'!$E$14*(-1))</f>
        <v/>
      </c>
      <c r="R135" s="210" t="str">
        <f>IF('05 Målinger'!AK145="","",('05 Målinger'!AK145-'05 Målinger'!I145)*'02 Kostnader lønn, utstyr osv. '!$S$32*(-1)*'05 Målinger'!$E$14)</f>
        <v/>
      </c>
      <c r="S135" s="207" t="str">
        <f>IF('05 Målinger'!AT145="","",('05 Målinger'!AT145-'05 Målinger'!$G$19)*'02 Kostnader lønn, utstyr osv. '!$S$26*(-1))</f>
        <v/>
      </c>
      <c r="T135" s="207" t="str">
        <f>IF(AND('05 Målinger'!AT145="",'05 Målinger'!AX145=""),"",('05 Målinger'!AT145+'05 Målinger'!AX145-'05 Målinger'!H145)*'02 Kostnader lønn, utstyr osv. '!$S$21/60*(-1)*'05 Målinger'!$E$14)</f>
        <v/>
      </c>
      <c r="U135" s="208" t="str">
        <f>IF('05 Målinger'!AT145="","",('kjøring-støtteark'!F138-'kjøring-støtteark'!H138)*'02 Kostnader lønn, utstyr osv. '!$S$21/60*(-1)*'05 Målinger'!$E$14)</f>
        <v/>
      </c>
      <c r="V135" s="209" t="str">
        <f>IF('05 Målinger'!AW145="","",('05 Målinger'!AW145-'05 Målinger'!J145)*'02 Kostnader lønn, utstyr osv. '!$S$37*'05 Målinger'!$E$14*(-1))</f>
        <v/>
      </c>
      <c r="W135" s="210" t="str">
        <f>IF('05 Målinger'!AV145="","",('05 Målinger'!AV145-'05 Målinger'!I145)*'02 Kostnader lønn, utstyr osv. '!$S$32*(-1)*'05 Målinger'!$E$14)</f>
        <v/>
      </c>
      <c r="X135" s="30"/>
      <c r="Y135" s="30"/>
      <c r="Z135" s="31"/>
      <c r="AA135" s="33"/>
      <c r="AB135" s="32"/>
      <c r="AC135" s="30"/>
      <c r="AD135" s="30"/>
      <c r="AE135" s="31"/>
      <c r="AF135" s="33"/>
      <c r="AG135" s="32"/>
      <c r="AH135" s="30"/>
      <c r="AI135" s="30"/>
      <c r="AJ135" s="31"/>
      <c r="AK135" s="33"/>
      <c r="AL135" s="32"/>
      <c r="AM135" s="30"/>
      <c r="AN135" s="30"/>
      <c r="AO135" s="31"/>
      <c r="AP135" s="33"/>
      <c r="AQ135" s="32"/>
      <c r="AR135" s="30"/>
      <c r="AS135" s="30"/>
      <c r="AT135" s="31"/>
      <c r="AU135" s="33"/>
      <c r="AV135" s="32"/>
      <c r="AW135" s="30"/>
      <c r="AX135" s="30"/>
      <c r="AY135" s="31"/>
      <c r="AZ135" s="33"/>
      <c r="BA135" s="32"/>
      <c r="BB135" s="30"/>
      <c r="BC135" s="30"/>
      <c r="BD135" s="31"/>
      <c r="BE135" s="33"/>
      <c r="BF135" s="32"/>
      <c r="BG135" s="30"/>
      <c r="BH135" s="30"/>
      <c r="BI135" s="31"/>
      <c r="BJ135" s="33"/>
      <c r="BK135" s="32"/>
      <c r="BL135" s="30"/>
      <c r="BM135" s="30"/>
      <c r="BN135" s="31"/>
      <c r="BO135" s="33"/>
      <c r="BP135" s="32"/>
      <c r="BQ135" s="30"/>
      <c r="BR135" s="30"/>
      <c r="BS135" s="31"/>
      <c r="BT135" s="33"/>
      <c r="BU135" s="32"/>
      <c r="BV135" s="30"/>
      <c r="BW135" s="30"/>
      <c r="BX135" s="31"/>
      <c r="BY135" s="33"/>
      <c r="BZ135" s="32"/>
      <c r="CA135" s="30"/>
      <c r="CB135" s="30"/>
      <c r="CC135" s="31"/>
      <c r="CD135" s="33"/>
      <c r="CE135" s="32"/>
      <c r="CF135" s="30"/>
      <c r="CG135" s="30"/>
      <c r="CH135" s="31"/>
      <c r="CI135" s="33"/>
      <c r="CJ135" s="32"/>
      <c r="CK135" s="30"/>
      <c r="CL135" s="30"/>
      <c r="CM135" s="31"/>
      <c r="CN135" s="33"/>
      <c r="CO135" s="32"/>
      <c r="CP135" s="30"/>
      <c r="CQ135" s="30"/>
      <c r="CR135" s="31"/>
      <c r="CS135" s="33"/>
      <c r="CT135" s="32"/>
      <c r="CU135" s="30"/>
      <c r="CV135" s="30"/>
      <c r="CW135" s="31"/>
      <c r="CX135" s="33"/>
      <c r="CY135" s="32"/>
      <c r="CZ135" s="30"/>
      <c r="DA135" s="30"/>
      <c r="DB135" s="31"/>
      <c r="DC135" s="33"/>
      <c r="DD135" s="32"/>
      <c r="DE135" s="30"/>
      <c r="DF135" s="30"/>
      <c r="DG135" s="31"/>
      <c r="DH135" s="33"/>
      <c r="DI135" s="32"/>
      <c r="DJ135" s="30"/>
      <c r="DK135" s="30"/>
      <c r="DL135" s="31"/>
      <c r="DM135" s="33"/>
      <c r="DN135" s="32"/>
      <c r="DO135" s="30"/>
      <c r="DP135" s="30"/>
      <c r="DQ135" s="31"/>
      <c r="DR135" s="33"/>
      <c r="DS135" s="32"/>
      <c r="DT135" s="26">
        <f t="shared" si="3"/>
        <v>0</v>
      </c>
      <c r="DU135" s="254">
        <f t="shared" si="2"/>
        <v>0</v>
      </c>
    </row>
    <row r="136" spans="1:125">
      <c r="A136" s="204" t="str">
        <f>IF('04 Brukerregistrering'!C136="","",'04 Brukerregistrering'!C136)</f>
        <v/>
      </c>
      <c r="B136" s="205" t="str">
        <f>IF('04 Brukerregistrering'!G136="","",'04 Brukerregistrering'!G136)</f>
        <v/>
      </c>
      <c r="C136" s="206" t="str">
        <f>IF('04 Brukerregistrering'!I136="","",'04 Brukerregistrering'!I136)</f>
        <v/>
      </c>
      <c r="D136" s="207" t="str">
        <f>IF('05 Målinger'!M146="","",('05 Målinger'!M146-'05 Målinger'!$G$19)*'02 Kostnader lønn, utstyr osv. '!$S$26*(-1))</f>
        <v/>
      </c>
      <c r="E136" s="207" t="str">
        <f>IF(AND('05 Målinger'!N146="",'05 Målinger'!Q146=""),"",('05 Målinger'!N146+'05 Målinger'!Q146-'05 Målinger'!H146)*'02 Kostnader lønn, utstyr osv. '!$S$21/60*(-1)*'05 Målinger'!$E$14)</f>
        <v/>
      </c>
      <c r="F136" s="208" t="str">
        <f>IF('05 Målinger'!M146="","",('kjøring-støtteark'!E139-'kjøring-støtteark'!D139)*'02 Kostnader lønn, utstyr osv. '!$S$21/60*(-1)*'05 Målinger'!$E$14)</f>
        <v/>
      </c>
      <c r="G136" s="209" t="str">
        <f>IF('05 Målinger'!P146="","",('05 Målinger'!P146-'05 Målinger'!J146)*'02 Kostnader lønn, utstyr osv. '!$S$37*'05 Målinger'!$E$14*(-1))</f>
        <v/>
      </c>
      <c r="H136" s="210" t="str">
        <f>IF('05 Målinger'!O146="","",('05 Målinger'!O146-'05 Målinger'!I146)*'02 Kostnader lønn, utstyr osv. '!$S$32*(-1)*'05 Målinger'!$E$14)</f>
        <v/>
      </c>
      <c r="I136" s="207" t="str">
        <f>IF('05 Målinger'!X146="","",('05 Målinger'!X146-'05 Målinger'!$G$19)*'02 Kostnader lønn, utstyr osv. '!$S$26*(-1))</f>
        <v/>
      </c>
      <c r="J136" s="207" t="str">
        <f>IF(AND('05 Målinger'!X146="",'05 Målinger'!AB146=""),"",('05 Målinger'!X146+'05 Målinger'!AB146-'05 Målinger'!H146)*'02 Kostnader lønn, utstyr osv. '!$S$21/60*(-1)*'05 Målinger'!$E$14)</f>
        <v/>
      </c>
      <c r="K136" s="208" t="str">
        <f>IF('05 Målinger'!X146="","",('kjøring-støtteark'!F139-'kjøring-støtteark'!D139)*'02 Kostnader lønn, utstyr osv. '!$S$21/60*(-1)*'05 Målinger'!$E$14)</f>
        <v/>
      </c>
      <c r="L136" s="209" t="str">
        <f>IF('05 Målinger'!AA146="","",('05 Målinger'!AA146-'05 Målinger'!J146)*'02 Kostnader lønn, utstyr osv. '!$S$37*'05 Målinger'!$E$14*(-1))</f>
        <v/>
      </c>
      <c r="M136" s="210" t="str">
        <f>IF('05 Målinger'!Z146="","",('05 Målinger'!Z146-'05 Målinger'!I146)*'02 Kostnader lønn, utstyr osv. '!$S$32*(-1)*'05 Målinger'!$E$14)</f>
        <v/>
      </c>
      <c r="N136" s="207" t="str">
        <f>IF('05 Målinger'!AI146="","",('05 Målinger'!AI146-'05 Målinger'!$G$19)*'02 Kostnader lønn, utstyr osv. '!$S$26*(-1))</f>
        <v/>
      </c>
      <c r="O136" s="207" t="str">
        <f>IF(AND('05 Målinger'!AI146="",'05 Målinger'!AM146=""),"",('05 Målinger'!AI146+'05 Målinger'!AM146-'05 Målinger'!H146)*'02 Kostnader lønn, utstyr osv. '!$S$21/60*(-1)*'05 Målinger'!$E$14)</f>
        <v/>
      </c>
      <c r="P136" s="208" t="str">
        <f>IF('05 Målinger'!AI146="","",('kjøring-støtteark'!F139-'kjøring-støtteark'!G139)*'02 Kostnader lønn, utstyr osv. '!$S$21/60*(-1)*'05 Målinger'!$E$14)</f>
        <v/>
      </c>
      <c r="Q136" s="209" t="str">
        <f>IF('05 Målinger'!AL146="","",('05 Målinger'!AL146-'05 Målinger'!J146)*'02 Kostnader lønn, utstyr osv. '!$S$37*'05 Målinger'!$E$14*(-1))</f>
        <v/>
      </c>
      <c r="R136" s="210" t="str">
        <f>IF('05 Målinger'!AK146="","",('05 Målinger'!AK146-'05 Målinger'!I146)*'02 Kostnader lønn, utstyr osv. '!$S$32*(-1)*'05 Målinger'!$E$14)</f>
        <v/>
      </c>
      <c r="S136" s="207" t="str">
        <f>IF('05 Målinger'!AT146="","",('05 Målinger'!AT146-'05 Målinger'!$G$19)*'02 Kostnader lønn, utstyr osv. '!$S$26*(-1))</f>
        <v/>
      </c>
      <c r="T136" s="207" t="str">
        <f>IF(AND('05 Målinger'!AT146="",'05 Målinger'!AX146=""),"",('05 Målinger'!AT146+'05 Målinger'!AX146-'05 Målinger'!H146)*'02 Kostnader lønn, utstyr osv. '!$S$21/60*(-1)*'05 Målinger'!$E$14)</f>
        <v/>
      </c>
      <c r="U136" s="208" t="str">
        <f>IF('05 Målinger'!AT146="","",('kjøring-støtteark'!F139-'kjøring-støtteark'!H139)*'02 Kostnader lønn, utstyr osv. '!$S$21/60*(-1)*'05 Målinger'!$E$14)</f>
        <v/>
      </c>
      <c r="V136" s="209" t="str">
        <f>IF('05 Målinger'!AW146="","",('05 Målinger'!AW146-'05 Målinger'!J146)*'02 Kostnader lønn, utstyr osv. '!$S$37*'05 Målinger'!$E$14*(-1))</f>
        <v/>
      </c>
      <c r="W136" s="210" t="str">
        <f>IF('05 Målinger'!AV146="","",('05 Målinger'!AV146-'05 Målinger'!I146)*'02 Kostnader lønn, utstyr osv. '!$S$32*(-1)*'05 Målinger'!$E$14)</f>
        <v/>
      </c>
      <c r="X136" s="30"/>
      <c r="Y136" s="30"/>
      <c r="Z136" s="31"/>
      <c r="AA136" s="33"/>
      <c r="AB136" s="32"/>
      <c r="AC136" s="30"/>
      <c r="AD136" s="30"/>
      <c r="AE136" s="31"/>
      <c r="AF136" s="33"/>
      <c r="AG136" s="32"/>
      <c r="AH136" s="30"/>
      <c r="AI136" s="30"/>
      <c r="AJ136" s="31"/>
      <c r="AK136" s="33"/>
      <c r="AL136" s="32"/>
      <c r="AM136" s="30"/>
      <c r="AN136" s="30"/>
      <c r="AO136" s="31"/>
      <c r="AP136" s="33"/>
      <c r="AQ136" s="32"/>
      <c r="AR136" s="30"/>
      <c r="AS136" s="30"/>
      <c r="AT136" s="31"/>
      <c r="AU136" s="33"/>
      <c r="AV136" s="32"/>
      <c r="AW136" s="30"/>
      <c r="AX136" s="30"/>
      <c r="AY136" s="31"/>
      <c r="AZ136" s="33"/>
      <c r="BA136" s="32"/>
      <c r="BB136" s="30"/>
      <c r="BC136" s="30"/>
      <c r="BD136" s="31"/>
      <c r="BE136" s="33"/>
      <c r="BF136" s="32"/>
      <c r="BG136" s="30"/>
      <c r="BH136" s="30"/>
      <c r="BI136" s="31"/>
      <c r="BJ136" s="33"/>
      <c r="BK136" s="32"/>
      <c r="BL136" s="30"/>
      <c r="BM136" s="30"/>
      <c r="BN136" s="31"/>
      <c r="BO136" s="33"/>
      <c r="BP136" s="32"/>
      <c r="BQ136" s="30"/>
      <c r="BR136" s="30"/>
      <c r="BS136" s="31"/>
      <c r="BT136" s="33"/>
      <c r="BU136" s="32"/>
      <c r="BV136" s="30"/>
      <c r="BW136" s="30"/>
      <c r="BX136" s="31"/>
      <c r="BY136" s="33"/>
      <c r="BZ136" s="32"/>
      <c r="CA136" s="30"/>
      <c r="CB136" s="30"/>
      <c r="CC136" s="31"/>
      <c r="CD136" s="33"/>
      <c r="CE136" s="32"/>
      <c r="CF136" s="30"/>
      <c r="CG136" s="30"/>
      <c r="CH136" s="31"/>
      <c r="CI136" s="33"/>
      <c r="CJ136" s="32"/>
      <c r="CK136" s="30"/>
      <c r="CL136" s="30"/>
      <c r="CM136" s="31"/>
      <c r="CN136" s="33"/>
      <c r="CO136" s="32"/>
      <c r="CP136" s="30"/>
      <c r="CQ136" s="30"/>
      <c r="CR136" s="31"/>
      <c r="CS136" s="33"/>
      <c r="CT136" s="32"/>
      <c r="CU136" s="30"/>
      <c r="CV136" s="30"/>
      <c r="CW136" s="31"/>
      <c r="CX136" s="33"/>
      <c r="CY136" s="32"/>
      <c r="CZ136" s="30"/>
      <c r="DA136" s="30"/>
      <c r="DB136" s="31"/>
      <c r="DC136" s="33"/>
      <c r="DD136" s="32"/>
      <c r="DE136" s="30"/>
      <c r="DF136" s="30"/>
      <c r="DG136" s="31"/>
      <c r="DH136" s="33"/>
      <c r="DI136" s="32"/>
      <c r="DJ136" s="30"/>
      <c r="DK136" s="30"/>
      <c r="DL136" s="31"/>
      <c r="DM136" s="33"/>
      <c r="DN136" s="32"/>
      <c r="DO136" s="30"/>
      <c r="DP136" s="30"/>
      <c r="DQ136" s="31"/>
      <c r="DR136" s="33"/>
      <c r="DS136" s="32"/>
      <c r="DT136" s="26">
        <f t="shared" si="3"/>
        <v>0</v>
      </c>
      <c r="DU136" s="254">
        <f t="shared" si="2"/>
        <v>0</v>
      </c>
    </row>
    <row r="137" spans="1:125">
      <c r="A137" s="204" t="str">
        <f>IF('04 Brukerregistrering'!C137="","",'04 Brukerregistrering'!C137)</f>
        <v/>
      </c>
      <c r="B137" s="205" t="str">
        <f>IF('04 Brukerregistrering'!G137="","",'04 Brukerregistrering'!G137)</f>
        <v/>
      </c>
      <c r="C137" s="206" t="str">
        <f>IF('04 Brukerregistrering'!I137="","",'04 Brukerregistrering'!I137)</f>
        <v/>
      </c>
      <c r="D137" s="207" t="str">
        <f>IF('05 Målinger'!M147="","",('05 Målinger'!M147-'05 Målinger'!$G$19)*'02 Kostnader lønn, utstyr osv. '!$S$26*(-1))</f>
        <v/>
      </c>
      <c r="E137" s="207" t="str">
        <f>IF(AND('05 Målinger'!N147="",'05 Målinger'!Q147=""),"",('05 Målinger'!N147+'05 Målinger'!Q147-'05 Målinger'!H147)*'02 Kostnader lønn, utstyr osv. '!$S$21/60*(-1)*'05 Målinger'!$E$14)</f>
        <v/>
      </c>
      <c r="F137" s="208" t="str">
        <f>IF('05 Målinger'!M147="","",('kjøring-støtteark'!E140-'kjøring-støtteark'!D140)*'02 Kostnader lønn, utstyr osv. '!$S$21/60*(-1)*'05 Målinger'!$E$14)</f>
        <v/>
      </c>
      <c r="G137" s="209" t="str">
        <f>IF('05 Målinger'!P147="","",('05 Målinger'!P147-'05 Målinger'!J147)*'02 Kostnader lønn, utstyr osv. '!$S$37*'05 Målinger'!$E$14*(-1))</f>
        <v/>
      </c>
      <c r="H137" s="210" t="str">
        <f>IF('05 Målinger'!O147="","",('05 Målinger'!O147-'05 Målinger'!I147)*'02 Kostnader lønn, utstyr osv. '!$S$32*(-1)*'05 Målinger'!$E$14)</f>
        <v/>
      </c>
      <c r="I137" s="207" t="str">
        <f>IF('05 Målinger'!X147="","",('05 Målinger'!X147-'05 Målinger'!$G$19)*'02 Kostnader lønn, utstyr osv. '!$S$26*(-1))</f>
        <v/>
      </c>
      <c r="J137" s="207" t="str">
        <f>IF(AND('05 Målinger'!X147="",'05 Målinger'!AB147=""),"",('05 Målinger'!X147+'05 Målinger'!AB147-'05 Målinger'!H147)*'02 Kostnader lønn, utstyr osv. '!$S$21/60*(-1)*'05 Målinger'!$E$14)</f>
        <v/>
      </c>
      <c r="K137" s="208" t="str">
        <f>IF('05 Målinger'!X147="","",('kjøring-støtteark'!F140-'kjøring-støtteark'!D140)*'02 Kostnader lønn, utstyr osv. '!$S$21/60*(-1)*'05 Målinger'!$E$14)</f>
        <v/>
      </c>
      <c r="L137" s="209" t="str">
        <f>IF('05 Målinger'!AA147="","",('05 Målinger'!AA147-'05 Målinger'!J147)*'02 Kostnader lønn, utstyr osv. '!$S$37*'05 Målinger'!$E$14*(-1))</f>
        <v/>
      </c>
      <c r="M137" s="210" t="str">
        <f>IF('05 Målinger'!Z147="","",('05 Målinger'!Z147-'05 Målinger'!I147)*'02 Kostnader lønn, utstyr osv. '!$S$32*(-1)*'05 Målinger'!$E$14)</f>
        <v/>
      </c>
      <c r="N137" s="207" t="str">
        <f>IF('05 Målinger'!AI147="","",('05 Målinger'!AI147-'05 Målinger'!$G$19)*'02 Kostnader lønn, utstyr osv. '!$S$26*(-1))</f>
        <v/>
      </c>
      <c r="O137" s="207" t="str">
        <f>IF(AND('05 Målinger'!AI147="",'05 Målinger'!AM147=""),"",('05 Målinger'!AI147+'05 Målinger'!AM147-'05 Målinger'!H147)*'02 Kostnader lønn, utstyr osv. '!$S$21/60*(-1)*'05 Målinger'!$E$14)</f>
        <v/>
      </c>
      <c r="P137" s="208" t="str">
        <f>IF('05 Målinger'!AI147="","",('kjøring-støtteark'!F140-'kjøring-støtteark'!G140)*'02 Kostnader lønn, utstyr osv. '!$S$21/60*(-1)*'05 Målinger'!$E$14)</f>
        <v/>
      </c>
      <c r="Q137" s="209" t="str">
        <f>IF('05 Målinger'!AL147="","",('05 Målinger'!AL147-'05 Målinger'!J147)*'02 Kostnader lønn, utstyr osv. '!$S$37*'05 Målinger'!$E$14*(-1))</f>
        <v/>
      </c>
      <c r="R137" s="210" t="str">
        <f>IF('05 Målinger'!AK147="","",('05 Målinger'!AK147-'05 Målinger'!I147)*'02 Kostnader lønn, utstyr osv. '!$S$32*(-1)*'05 Målinger'!$E$14)</f>
        <v/>
      </c>
      <c r="S137" s="207" t="str">
        <f>IF('05 Målinger'!AT147="","",('05 Målinger'!AT147-'05 Målinger'!$G$19)*'02 Kostnader lønn, utstyr osv. '!$S$26*(-1))</f>
        <v/>
      </c>
      <c r="T137" s="207" t="str">
        <f>IF(AND('05 Målinger'!AT147="",'05 Målinger'!AX147=""),"",('05 Målinger'!AT147+'05 Målinger'!AX147-'05 Målinger'!H147)*'02 Kostnader lønn, utstyr osv. '!$S$21/60*(-1)*'05 Målinger'!$E$14)</f>
        <v/>
      </c>
      <c r="U137" s="208" t="str">
        <f>IF('05 Målinger'!AT147="","",('kjøring-støtteark'!F140-'kjøring-støtteark'!H140)*'02 Kostnader lønn, utstyr osv. '!$S$21/60*(-1)*'05 Målinger'!$E$14)</f>
        <v/>
      </c>
      <c r="V137" s="209" t="str">
        <f>IF('05 Målinger'!AW147="","",('05 Målinger'!AW147-'05 Målinger'!J147)*'02 Kostnader lønn, utstyr osv. '!$S$37*'05 Målinger'!$E$14*(-1))</f>
        <v/>
      </c>
      <c r="W137" s="210" t="str">
        <f>IF('05 Målinger'!AV147="","",('05 Målinger'!AV147-'05 Målinger'!I147)*'02 Kostnader lønn, utstyr osv. '!$S$32*(-1)*'05 Målinger'!$E$14)</f>
        <v/>
      </c>
      <c r="X137" s="30"/>
      <c r="Y137" s="30"/>
      <c r="Z137" s="31"/>
      <c r="AA137" s="33"/>
      <c r="AB137" s="32"/>
      <c r="AC137" s="30"/>
      <c r="AD137" s="30"/>
      <c r="AE137" s="31"/>
      <c r="AF137" s="33"/>
      <c r="AG137" s="32"/>
      <c r="AH137" s="30"/>
      <c r="AI137" s="30"/>
      <c r="AJ137" s="31"/>
      <c r="AK137" s="33"/>
      <c r="AL137" s="32"/>
      <c r="AM137" s="30"/>
      <c r="AN137" s="30"/>
      <c r="AO137" s="31"/>
      <c r="AP137" s="33"/>
      <c r="AQ137" s="32"/>
      <c r="AR137" s="30"/>
      <c r="AS137" s="30"/>
      <c r="AT137" s="31"/>
      <c r="AU137" s="33"/>
      <c r="AV137" s="32"/>
      <c r="AW137" s="30"/>
      <c r="AX137" s="30"/>
      <c r="AY137" s="31"/>
      <c r="AZ137" s="33"/>
      <c r="BA137" s="32"/>
      <c r="BB137" s="30"/>
      <c r="BC137" s="30"/>
      <c r="BD137" s="31"/>
      <c r="BE137" s="33"/>
      <c r="BF137" s="32"/>
      <c r="BG137" s="30"/>
      <c r="BH137" s="30"/>
      <c r="BI137" s="31"/>
      <c r="BJ137" s="33"/>
      <c r="BK137" s="32"/>
      <c r="BL137" s="30"/>
      <c r="BM137" s="30"/>
      <c r="BN137" s="31"/>
      <c r="BO137" s="33"/>
      <c r="BP137" s="32"/>
      <c r="BQ137" s="30"/>
      <c r="BR137" s="30"/>
      <c r="BS137" s="31"/>
      <c r="BT137" s="33"/>
      <c r="BU137" s="32"/>
      <c r="BV137" s="30"/>
      <c r="BW137" s="30"/>
      <c r="BX137" s="31"/>
      <c r="BY137" s="33"/>
      <c r="BZ137" s="32"/>
      <c r="CA137" s="30"/>
      <c r="CB137" s="30"/>
      <c r="CC137" s="31"/>
      <c r="CD137" s="33"/>
      <c r="CE137" s="32"/>
      <c r="CF137" s="30"/>
      <c r="CG137" s="30"/>
      <c r="CH137" s="31"/>
      <c r="CI137" s="33"/>
      <c r="CJ137" s="32"/>
      <c r="CK137" s="30"/>
      <c r="CL137" s="30"/>
      <c r="CM137" s="31"/>
      <c r="CN137" s="33"/>
      <c r="CO137" s="32"/>
      <c r="CP137" s="30"/>
      <c r="CQ137" s="30"/>
      <c r="CR137" s="31"/>
      <c r="CS137" s="33"/>
      <c r="CT137" s="32"/>
      <c r="CU137" s="30"/>
      <c r="CV137" s="30"/>
      <c r="CW137" s="31"/>
      <c r="CX137" s="33"/>
      <c r="CY137" s="32"/>
      <c r="CZ137" s="30"/>
      <c r="DA137" s="30"/>
      <c r="DB137" s="31"/>
      <c r="DC137" s="33"/>
      <c r="DD137" s="32"/>
      <c r="DE137" s="30"/>
      <c r="DF137" s="30"/>
      <c r="DG137" s="31"/>
      <c r="DH137" s="33"/>
      <c r="DI137" s="32"/>
      <c r="DJ137" s="30"/>
      <c r="DK137" s="30"/>
      <c r="DL137" s="31"/>
      <c r="DM137" s="33"/>
      <c r="DN137" s="32"/>
      <c r="DO137" s="30"/>
      <c r="DP137" s="30"/>
      <c r="DQ137" s="31"/>
      <c r="DR137" s="33"/>
      <c r="DS137" s="32"/>
      <c r="DT137" s="26">
        <f t="shared" si="3"/>
        <v>0</v>
      </c>
      <c r="DU137" s="254">
        <f t="shared" si="2"/>
        <v>0</v>
      </c>
    </row>
    <row r="138" spans="1:125">
      <c r="A138" s="204" t="str">
        <f>IF('04 Brukerregistrering'!C138="","",'04 Brukerregistrering'!C138)</f>
        <v/>
      </c>
      <c r="B138" s="205" t="str">
        <f>IF('04 Brukerregistrering'!G138="","",'04 Brukerregistrering'!G138)</f>
        <v/>
      </c>
      <c r="C138" s="206" t="str">
        <f>IF('04 Brukerregistrering'!I138="","",'04 Brukerregistrering'!I138)</f>
        <v/>
      </c>
      <c r="D138" s="207" t="str">
        <f>IF('05 Målinger'!M148="","",('05 Målinger'!M148-'05 Målinger'!$G$19)*'02 Kostnader lønn, utstyr osv. '!$S$26*(-1))</f>
        <v/>
      </c>
      <c r="E138" s="207" t="str">
        <f>IF(AND('05 Målinger'!N148="",'05 Målinger'!Q148=""),"",('05 Målinger'!N148+'05 Målinger'!Q148-'05 Målinger'!H148)*'02 Kostnader lønn, utstyr osv. '!$S$21/60*(-1)*'05 Målinger'!$E$14)</f>
        <v/>
      </c>
      <c r="F138" s="208" t="str">
        <f>IF('05 Målinger'!M148="","",('kjøring-støtteark'!E141-'kjøring-støtteark'!D141)*'02 Kostnader lønn, utstyr osv. '!$S$21/60*(-1)*'05 Målinger'!$E$14)</f>
        <v/>
      </c>
      <c r="G138" s="209" t="str">
        <f>IF('05 Målinger'!P148="","",('05 Målinger'!P148-'05 Målinger'!J148)*'02 Kostnader lønn, utstyr osv. '!$S$37*'05 Målinger'!$E$14*(-1))</f>
        <v/>
      </c>
      <c r="H138" s="210" t="str">
        <f>IF('05 Målinger'!O148="","",('05 Målinger'!O148-'05 Målinger'!I148)*'02 Kostnader lønn, utstyr osv. '!$S$32*(-1)*'05 Målinger'!$E$14)</f>
        <v/>
      </c>
      <c r="I138" s="207" t="str">
        <f>IF('05 Målinger'!X148="","",('05 Målinger'!X148-'05 Målinger'!$G$19)*'02 Kostnader lønn, utstyr osv. '!$S$26*(-1))</f>
        <v/>
      </c>
      <c r="J138" s="207" t="str">
        <f>IF(AND('05 Målinger'!X148="",'05 Målinger'!AB148=""),"",('05 Målinger'!X148+'05 Målinger'!AB148-'05 Målinger'!H148)*'02 Kostnader lønn, utstyr osv. '!$S$21/60*(-1)*'05 Målinger'!$E$14)</f>
        <v/>
      </c>
      <c r="K138" s="208" t="str">
        <f>IF('05 Målinger'!X148="","",('kjøring-støtteark'!F141-'kjøring-støtteark'!D141)*'02 Kostnader lønn, utstyr osv. '!$S$21/60*(-1)*'05 Målinger'!$E$14)</f>
        <v/>
      </c>
      <c r="L138" s="209" t="str">
        <f>IF('05 Målinger'!AA148="","",('05 Målinger'!AA148-'05 Målinger'!J148)*'02 Kostnader lønn, utstyr osv. '!$S$37*'05 Målinger'!$E$14*(-1))</f>
        <v/>
      </c>
      <c r="M138" s="210" t="str">
        <f>IF('05 Målinger'!Z148="","",('05 Målinger'!Z148-'05 Målinger'!I148)*'02 Kostnader lønn, utstyr osv. '!$S$32*(-1)*'05 Målinger'!$E$14)</f>
        <v/>
      </c>
      <c r="N138" s="207" t="str">
        <f>IF('05 Målinger'!AI148="","",('05 Målinger'!AI148-'05 Målinger'!$G$19)*'02 Kostnader lønn, utstyr osv. '!$S$26*(-1))</f>
        <v/>
      </c>
      <c r="O138" s="207" t="str">
        <f>IF(AND('05 Målinger'!AI148="",'05 Målinger'!AM148=""),"",('05 Målinger'!AI148+'05 Målinger'!AM148-'05 Målinger'!H148)*'02 Kostnader lønn, utstyr osv. '!$S$21/60*(-1)*'05 Målinger'!$E$14)</f>
        <v/>
      </c>
      <c r="P138" s="208" t="str">
        <f>IF('05 Målinger'!AI148="","",('kjøring-støtteark'!F141-'kjøring-støtteark'!G141)*'02 Kostnader lønn, utstyr osv. '!$S$21/60*(-1)*'05 Målinger'!$E$14)</f>
        <v/>
      </c>
      <c r="Q138" s="209" t="str">
        <f>IF('05 Målinger'!AL148="","",('05 Målinger'!AL148-'05 Målinger'!J148)*'02 Kostnader lønn, utstyr osv. '!$S$37*'05 Målinger'!$E$14*(-1))</f>
        <v/>
      </c>
      <c r="R138" s="210" t="str">
        <f>IF('05 Målinger'!AK148="","",('05 Målinger'!AK148-'05 Målinger'!I148)*'02 Kostnader lønn, utstyr osv. '!$S$32*(-1)*'05 Målinger'!$E$14)</f>
        <v/>
      </c>
      <c r="S138" s="207" t="str">
        <f>IF('05 Målinger'!AT148="","",('05 Målinger'!AT148-'05 Målinger'!$G$19)*'02 Kostnader lønn, utstyr osv. '!$S$26*(-1))</f>
        <v/>
      </c>
      <c r="T138" s="207" t="str">
        <f>IF(AND('05 Målinger'!AT148="",'05 Målinger'!AX148=""),"",('05 Målinger'!AT148+'05 Målinger'!AX148-'05 Målinger'!H148)*'02 Kostnader lønn, utstyr osv. '!$S$21/60*(-1)*'05 Målinger'!$E$14)</f>
        <v/>
      </c>
      <c r="U138" s="208" t="str">
        <f>IF('05 Målinger'!AT148="","",('kjøring-støtteark'!F141-'kjøring-støtteark'!H141)*'02 Kostnader lønn, utstyr osv. '!$S$21/60*(-1)*'05 Målinger'!$E$14)</f>
        <v/>
      </c>
      <c r="V138" s="209" t="str">
        <f>IF('05 Målinger'!AW148="","",('05 Målinger'!AW148-'05 Målinger'!J148)*'02 Kostnader lønn, utstyr osv. '!$S$37*'05 Målinger'!$E$14*(-1))</f>
        <v/>
      </c>
      <c r="W138" s="210" t="str">
        <f>IF('05 Målinger'!AV148="","",('05 Målinger'!AV148-'05 Målinger'!I148)*'02 Kostnader lønn, utstyr osv. '!$S$32*(-1)*'05 Målinger'!$E$14)</f>
        <v/>
      </c>
      <c r="X138" s="30"/>
      <c r="Y138" s="30"/>
      <c r="Z138" s="31"/>
      <c r="AA138" s="33"/>
      <c r="AB138" s="32"/>
      <c r="AC138" s="30"/>
      <c r="AD138" s="30"/>
      <c r="AE138" s="31"/>
      <c r="AF138" s="33"/>
      <c r="AG138" s="32"/>
      <c r="AH138" s="30"/>
      <c r="AI138" s="30"/>
      <c r="AJ138" s="31"/>
      <c r="AK138" s="33"/>
      <c r="AL138" s="32"/>
      <c r="AM138" s="30"/>
      <c r="AN138" s="30"/>
      <c r="AO138" s="31"/>
      <c r="AP138" s="33"/>
      <c r="AQ138" s="32"/>
      <c r="AR138" s="30"/>
      <c r="AS138" s="30"/>
      <c r="AT138" s="31"/>
      <c r="AU138" s="33"/>
      <c r="AV138" s="32"/>
      <c r="AW138" s="30"/>
      <c r="AX138" s="30"/>
      <c r="AY138" s="31"/>
      <c r="AZ138" s="33"/>
      <c r="BA138" s="32"/>
      <c r="BB138" s="30"/>
      <c r="BC138" s="30"/>
      <c r="BD138" s="31"/>
      <c r="BE138" s="33"/>
      <c r="BF138" s="32"/>
      <c r="BG138" s="30"/>
      <c r="BH138" s="30"/>
      <c r="BI138" s="31"/>
      <c r="BJ138" s="33"/>
      <c r="BK138" s="32"/>
      <c r="BL138" s="30"/>
      <c r="BM138" s="30"/>
      <c r="BN138" s="31"/>
      <c r="BO138" s="33"/>
      <c r="BP138" s="32"/>
      <c r="BQ138" s="30"/>
      <c r="BR138" s="30"/>
      <c r="BS138" s="31"/>
      <c r="BT138" s="33"/>
      <c r="BU138" s="32"/>
      <c r="BV138" s="30"/>
      <c r="BW138" s="30"/>
      <c r="BX138" s="31"/>
      <c r="BY138" s="33"/>
      <c r="BZ138" s="32"/>
      <c r="CA138" s="30"/>
      <c r="CB138" s="30"/>
      <c r="CC138" s="31"/>
      <c r="CD138" s="33"/>
      <c r="CE138" s="32"/>
      <c r="CF138" s="30"/>
      <c r="CG138" s="30"/>
      <c r="CH138" s="31"/>
      <c r="CI138" s="33"/>
      <c r="CJ138" s="32"/>
      <c r="CK138" s="30"/>
      <c r="CL138" s="30"/>
      <c r="CM138" s="31"/>
      <c r="CN138" s="33"/>
      <c r="CO138" s="32"/>
      <c r="CP138" s="30"/>
      <c r="CQ138" s="30"/>
      <c r="CR138" s="31"/>
      <c r="CS138" s="33"/>
      <c r="CT138" s="32"/>
      <c r="CU138" s="30"/>
      <c r="CV138" s="30"/>
      <c r="CW138" s="31"/>
      <c r="CX138" s="33"/>
      <c r="CY138" s="32"/>
      <c r="CZ138" s="30"/>
      <c r="DA138" s="30"/>
      <c r="DB138" s="31"/>
      <c r="DC138" s="33"/>
      <c r="DD138" s="32"/>
      <c r="DE138" s="30"/>
      <c r="DF138" s="30"/>
      <c r="DG138" s="31"/>
      <c r="DH138" s="33"/>
      <c r="DI138" s="32"/>
      <c r="DJ138" s="30"/>
      <c r="DK138" s="30"/>
      <c r="DL138" s="31"/>
      <c r="DM138" s="33"/>
      <c r="DN138" s="32"/>
      <c r="DO138" s="30"/>
      <c r="DP138" s="30"/>
      <c r="DQ138" s="31"/>
      <c r="DR138" s="33"/>
      <c r="DS138" s="32"/>
      <c r="DT138" s="26">
        <f t="shared" si="3"/>
        <v>0</v>
      </c>
      <c r="DU138" s="254">
        <f t="shared" ref="DU138:DU181" si="4">SUM(D138:W138)</f>
        <v>0</v>
      </c>
    </row>
    <row r="139" spans="1:125">
      <c r="A139" s="204" t="str">
        <f>IF('04 Brukerregistrering'!C139="","",'04 Brukerregistrering'!C139)</f>
        <v/>
      </c>
      <c r="B139" s="205" t="str">
        <f>IF('04 Brukerregistrering'!G139="","",'04 Brukerregistrering'!G139)</f>
        <v/>
      </c>
      <c r="C139" s="206" t="str">
        <f>IF('04 Brukerregistrering'!I139="","",'04 Brukerregistrering'!I139)</f>
        <v/>
      </c>
      <c r="D139" s="207" t="str">
        <f>IF('05 Målinger'!M149="","",('05 Målinger'!M149-'05 Målinger'!$G$19)*'02 Kostnader lønn, utstyr osv. '!$S$26*(-1))</f>
        <v/>
      </c>
      <c r="E139" s="207" t="str">
        <f>IF(AND('05 Målinger'!N149="",'05 Målinger'!Q149=""),"",('05 Målinger'!N149+'05 Målinger'!Q149-'05 Målinger'!H149)*'02 Kostnader lønn, utstyr osv. '!$S$21/60*(-1)*'05 Målinger'!$E$14)</f>
        <v/>
      </c>
      <c r="F139" s="208" t="str">
        <f>IF('05 Målinger'!M149="","",('kjøring-støtteark'!E142-'kjøring-støtteark'!D142)*'02 Kostnader lønn, utstyr osv. '!$S$21/60*(-1)*'05 Målinger'!$E$14)</f>
        <v/>
      </c>
      <c r="G139" s="209" t="str">
        <f>IF('05 Målinger'!P149="","",('05 Målinger'!P149-'05 Målinger'!J149)*'02 Kostnader lønn, utstyr osv. '!$S$37*'05 Målinger'!$E$14*(-1))</f>
        <v/>
      </c>
      <c r="H139" s="210" t="str">
        <f>IF('05 Målinger'!O149="","",('05 Målinger'!O149-'05 Målinger'!I149)*'02 Kostnader lønn, utstyr osv. '!$S$32*(-1)*'05 Målinger'!$E$14)</f>
        <v/>
      </c>
      <c r="I139" s="207" t="str">
        <f>IF('05 Målinger'!X149="","",('05 Målinger'!X149-'05 Målinger'!$G$19)*'02 Kostnader lønn, utstyr osv. '!$S$26*(-1))</f>
        <v/>
      </c>
      <c r="J139" s="207" t="str">
        <f>IF(AND('05 Målinger'!X149="",'05 Målinger'!AB149=""),"",('05 Målinger'!X149+'05 Målinger'!AB149-'05 Målinger'!H149)*'02 Kostnader lønn, utstyr osv. '!$S$21/60*(-1)*'05 Målinger'!$E$14)</f>
        <v/>
      </c>
      <c r="K139" s="208" t="str">
        <f>IF('05 Målinger'!X149="","",('kjøring-støtteark'!F142-'kjøring-støtteark'!D142)*'02 Kostnader lønn, utstyr osv. '!$S$21/60*(-1)*'05 Målinger'!$E$14)</f>
        <v/>
      </c>
      <c r="L139" s="209" t="str">
        <f>IF('05 Målinger'!AA149="","",('05 Målinger'!AA149-'05 Målinger'!J149)*'02 Kostnader lønn, utstyr osv. '!$S$37*'05 Målinger'!$E$14*(-1))</f>
        <v/>
      </c>
      <c r="M139" s="210" t="str">
        <f>IF('05 Målinger'!Z149="","",('05 Målinger'!Z149-'05 Målinger'!I149)*'02 Kostnader lønn, utstyr osv. '!$S$32*(-1)*'05 Målinger'!$E$14)</f>
        <v/>
      </c>
      <c r="N139" s="207" t="str">
        <f>IF('05 Målinger'!AI149="","",('05 Målinger'!AI149-'05 Målinger'!$G$19)*'02 Kostnader lønn, utstyr osv. '!$S$26*(-1))</f>
        <v/>
      </c>
      <c r="O139" s="207" t="str">
        <f>IF(AND('05 Målinger'!AI149="",'05 Målinger'!AM149=""),"",('05 Målinger'!AI149+'05 Målinger'!AM149-'05 Målinger'!H149)*'02 Kostnader lønn, utstyr osv. '!$S$21/60*(-1)*'05 Målinger'!$E$14)</f>
        <v/>
      </c>
      <c r="P139" s="208" t="str">
        <f>IF('05 Målinger'!AI149="","",('kjøring-støtteark'!F142-'kjøring-støtteark'!G142)*'02 Kostnader lønn, utstyr osv. '!$S$21/60*(-1)*'05 Målinger'!$E$14)</f>
        <v/>
      </c>
      <c r="Q139" s="209" t="str">
        <f>IF('05 Målinger'!AL149="","",('05 Målinger'!AL149-'05 Målinger'!J149)*'02 Kostnader lønn, utstyr osv. '!$S$37*'05 Målinger'!$E$14*(-1))</f>
        <v/>
      </c>
      <c r="R139" s="210" t="str">
        <f>IF('05 Målinger'!AK149="","",('05 Målinger'!AK149-'05 Målinger'!I149)*'02 Kostnader lønn, utstyr osv. '!$S$32*(-1)*'05 Målinger'!$E$14)</f>
        <v/>
      </c>
      <c r="S139" s="207" t="str">
        <f>IF('05 Målinger'!AT149="","",('05 Målinger'!AT149-'05 Målinger'!$G$19)*'02 Kostnader lønn, utstyr osv. '!$S$26*(-1))</f>
        <v/>
      </c>
      <c r="T139" s="207" t="str">
        <f>IF(AND('05 Målinger'!AT149="",'05 Målinger'!AX149=""),"",('05 Målinger'!AT149+'05 Målinger'!AX149-'05 Målinger'!H149)*'02 Kostnader lønn, utstyr osv. '!$S$21/60*(-1)*'05 Målinger'!$E$14)</f>
        <v/>
      </c>
      <c r="U139" s="208" t="str">
        <f>IF('05 Målinger'!AT149="","",('kjøring-støtteark'!F142-'kjøring-støtteark'!H142)*'02 Kostnader lønn, utstyr osv. '!$S$21/60*(-1)*'05 Målinger'!$E$14)</f>
        <v/>
      </c>
      <c r="V139" s="209" t="str">
        <f>IF('05 Målinger'!AW149="","",('05 Målinger'!AW149-'05 Målinger'!J149)*'02 Kostnader lønn, utstyr osv. '!$S$37*'05 Målinger'!$E$14*(-1))</f>
        <v/>
      </c>
      <c r="W139" s="210" t="str">
        <f>IF('05 Målinger'!AV149="","",('05 Målinger'!AV149-'05 Målinger'!I149)*'02 Kostnader lønn, utstyr osv. '!$S$32*(-1)*'05 Målinger'!$E$14)</f>
        <v/>
      </c>
      <c r="X139" s="30"/>
      <c r="Y139" s="30"/>
      <c r="Z139" s="31"/>
      <c r="AA139" s="33"/>
      <c r="AB139" s="32"/>
      <c r="AC139" s="30"/>
      <c r="AD139" s="30"/>
      <c r="AE139" s="31"/>
      <c r="AF139" s="33"/>
      <c r="AG139" s="32"/>
      <c r="AH139" s="30"/>
      <c r="AI139" s="30"/>
      <c r="AJ139" s="31"/>
      <c r="AK139" s="33"/>
      <c r="AL139" s="32"/>
      <c r="AM139" s="30"/>
      <c r="AN139" s="30"/>
      <c r="AO139" s="31"/>
      <c r="AP139" s="33"/>
      <c r="AQ139" s="32"/>
      <c r="AR139" s="30"/>
      <c r="AS139" s="30"/>
      <c r="AT139" s="31"/>
      <c r="AU139" s="33"/>
      <c r="AV139" s="32"/>
      <c r="AW139" s="30"/>
      <c r="AX139" s="30"/>
      <c r="AY139" s="31"/>
      <c r="AZ139" s="33"/>
      <c r="BA139" s="32"/>
      <c r="BB139" s="30"/>
      <c r="BC139" s="30"/>
      <c r="BD139" s="31"/>
      <c r="BE139" s="33"/>
      <c r="BF139" s="32"/>
      <c r="BG139" s="30"/>
      <c r="BH139" s="30"/>
      <c r="BI139" s="31"/>
      <c r="BJ139" s="33"/>
      <c r="BK139" s="32"/>
      <c r="BL139" s="30"/>
      <c r="BM139" s="30"/>
      <c r="BN139" s="31"/>
      <c r="BO139" s="33"/>
      <c r="BP139" s="32"/>
      <c r="BQ139" s="30"/>
      <c r="BR139" s="30"/>
      <c r="BS139" s="31"/>
      <c r="BT139" s="33"/>
      <c r="BU139" s="32"/>
      <c r="BV139" s="30"/>
      <c r="BW139" s="30"/>
      <c r="BX139" s="31"/>
      <c r="BY139" s="33"/>
      <c r="BZ139" s="32"/>
      <c r="CA139" s="30"/>
      <c r="CB139" s="30"/>
      <c r="CC139" s="31"/>
      <c r="CD139" s="33"/>
      <c r="CE139" s="32"/>
      <c r="CF139" s="30"/>
      <c r="CG139" s="30"/>
      <c r="CH139" s="31"/>
      <c r="CI139" s="33"/>
      <c r="CJ139" s="32"/>
      <c r="CK139" s="30"/>
      <c r="CL139" s="30"/>
      <c r="CM139" s="31"/>
      <c r="CN139" s="33"/>
      <c r="CO139" s="32"/>
      <c r="CP139" s="30"/>
      <c r="CQ139" s="30"/>
      <c r="CR139" s="31"/>
      <c r="CS139" s="33"/>
      <c r="CT139" s="32"/>
      <c r="CU139" s="30"/>
      <c r="CV139" s="30"/>
      <c r="CW139" s="31"/>
      <c r="CX139" s="33"/>
      <c r="CY139" s="32"/>
      <c r="CZ139" s="30"/>
      <c r="DA139" s="30"/>
      <c r="DB139" s="31"/>
      <c r="DC139" s="33"/>
      <c r="DD139" s="32"/>
      <c r="DE139" s="30"/>
      <c r="DF139" s="30"/>
      <c r="DG139" s="31"/>
      <c r="DH139" s="33"/>
      <c r="DI139" s="32"/>
      <c r="DJ139" s="30"/>
      <c r="DK139" s="30"/>
      <c r="DL139" s="31"/>
      <c r="DM139" s="33"/>
      <c r="DN139" s="32"/>
      <c r="DO139" s="30"/>
      <c r="DP139" s="30"/>
      <c r="DQ139" s="31"/>
      <c r="DR139" s="33"/>
      <c r="DS139" s="32"/>
      <c r="DT139" s="26">
        <f t="shared" ref="DT139:DT181" si="5">SUM(D139:DS139)</f>
        <v>0</v>
      </c>
      <c r="DU139" s="254">
        <f t="shared" si="4"/>
        <v>0</v>
      </c>
    </row>
    <row r="140" spans="1:125">
      <c r="A140" s="204" t="str">
        <f>IF('04 Brukerregistrering'!C140="","",'04 Brukerregistrering'!C140)</f>
        <v/>
      </c>
      <c r="B140" s="205" t="str">
        <f>IF('04 Brukerregistrering'!G140="","",'04 Brukerregistrering'!G140)</f>
        <v/>
      </c>
      <c r="C140" s="206" t="str">
        <f>IF('04 Brukerregistrering'!I140="","",'04 Brukerregistrering'!I140)</f>
        <v/>
      </c>
      <c r="D140" s="207" t="str">
        <f>IF('05 Målinger'!M150="","",('05 Målinger'!M150-'05 Målinger'!$G$19)*'02 Kostnader lønn, utstyr osv. '!$S$26*(-1))</f>
        <v/>
      </c>
      <c r="E140" s="207" t="str">
        <f>IF(AND('05 Målinger'!N150="",'05 Målinger'!Q150=""),"",('05 Målinger'!N150+'05 Målinger'!Q150-'05 Målinger'!H150)*'02 Kostnader lønn, utstyr osv. '!$S$21/60*(-1)*'05 Målinger'!$E$14)</f>
        <v/>
      </c>
      <c r="F140" s="208" t="str">
        <f>IF('05 Målinger'!M150="","",('kjøring-støtteark'!E143-'kjøring-støtteark'!D143)*'02 Kostnader lønn, utstyr osv. '!$S$21/60*(-1)*'05 Målinger'!$E$14)</f>
        <v/>
      </c>
      <c r="G140" s="209" t="str">
        <f>IF('05 Målinger'!P150="","",('05 Målinger'!P150-'05 Målinger'!J150)*'02 Kostnader lønn, utstyr osv. '!$S$37*'05 Målinger'!$E$14*(-1))</f>
        <v/>
      </c>
      <c r="H140" s="210" t="str">
        <f>IF('05 Målinger'!O150="","",('05 Målinger'!O150-'05 Målinger'!I150)*'02 Kostnader lønn, utstyr osv. '!$S$32*(-1)*'05 Målinger'!$E$14)</f>
        <v/>
      </c>
      <c r="I140" s="207" t="str">
        <f>IF('05 Målinger'!X150="","",('05 Målinger'!X150-'05 Målinger'!$G$19)*'02 Kostnader lønn, utstyr osv. '!$S$26*(-1))</f>
        <v/>
      </c>
      <c r="J140" s="207" t="str">
        <f>IF(AND('05 Målinger'!X150="",'05 Målinger'!AB150=""),"",('05 Målinger'!X150+'05 Målinger'!AB150-'05 Målinger'!H150)*'02 Kostnader lønn, utstyr osv. '!$S$21/60*(-1)*'05 Målinger'!$E$14)</f>
        <v/>
      </c>
      <c r="K140" s="208" t="str">
        <f>IF('05 Målinger'!X150="","",('kjøring-støtteark'!F143-'kjøring-støtteark'!D143)*'02 Kostnader lønn, utstyr osv. '!$S$21/60*(-1)*'05 Målinger'!$E$14)</f>
        <v/>
      </c>
      <c r="L140" s="209" t="str">
        <f>IF('05 Målinger'!AA150="","",('05 Målinger'!AA150-'05 Målinger'!J150)*'02 Kostnader lønn, utstyr osv. '!$S$37*'05 Målinger'!$E$14*(-1))</f>
        <v/>
      </c>
      <c r="M140" s="210" t="str">
        <f>IF('05 Målinger'!Z150="","",('05 Målinger'!Z150-'05 Målinger'!I150)*'02 Kostnader lønn, utstyr osv. '!$S$32*(-1)*'05 Målinger'!$E$14)</f>
        <v/>
      </c>
      <c r="N140" s="207" t="str">
        <f>IF('05 Målinger'!AI150="","",('05 Målinger'!AI150-'05 Målinger'!$G$19)*'02 Kostnader lønn, utstyr osv. '!$S$26*(-1))</f>
        <v/>
      </c>
      <c r="O140" s="207" t="str">
        <f>IF(AND('05 Målinger'!AI150="",'05 Målinger'!AM150=""),"",('05 Målinger'!AI150+'05 Målinger'!AM150-'05 Målinger'!H150)*'02 Kostnader lønn, utstyr osv. '!$S$21/60*(-1)*'05 Målinger'!$E$14)</f>
        <v/>
      </c>
      <c r="P140" s="208" t="str">
        <f>IF('05 Målinger'!AI150="","",('kjøring-støtteark'!F143-'kjøring-støtteark'!G143)*'02 Kostnader lønn, utstyr osv. '!$S$21/60*(-1)*'05 Målinger'!$E$14)</f>
        <v/>
      </c>
      <c r="Q140" s="209" t="str">
        <f>IF('05 Målinger'!AL150="","",('05 Målinger'!AL150-'05 Målinger'!J150)*'02 Kostnader lønn, utstyr osv. '!$S$37*'05 Målinger'!$E$14*(-1))</f>
        <v/>
      </c>
      <c r="R140" s="210" t="str">
        <f>IF('05 Målinger'!AK150="","",('05 Målinger'!AK150-'05 Målinger'!I150)*'02 Kostnader lønn, utstyr osv. '!$S$32*(-1)*'05 Målinger'!$E$14)</f>
        <v/>
      </c>
      <c r="S140" s="207" t="str">
        <f>IF('05 Målinger'!AT150="","",('05 Målinger'!AT150-'05 Målinger'!$G$19)*'02 Kostnader lønn, utstyr osv. '!$S$26*(-1))</f>
        <v/>
      </c>
      <c r="T140" s="207" t="str">
        <f>IF(AND('05 Målinger'!AT150="",'05 Målinger'!AX150=""),"",('05 Målinger'!AT150+'05 Målinger'!AX150-'05 Målinger'!H150)*'02 Kostnader lønn, utstyr osv. '!$S$21/60*(-1)*'05 Målinger'!$E$14)</f>
        <v/>
      </c>
      <c r="U140" s="208" t="str">
        <f>IF('05 Målinger'!AT150="","",('kjøring-støtteark'!F143-'kjøring-støtteark'!H143)*'02 Kostnader lønn, utstyr osv. '!$S$21/60*(-1)*'05 Målinger'!$E$14)</f>
        <v/>
      </c>
      <c r="V140" s="209" t="str">
        <f>IF('05 Målinger'!AW150="","",('05 Målinger'!AW150-'05 Målinger'!J150)*'02 Kostnader lønn, utstyr osv. '!$S$37*'05 Målinger'!$E$14*(-1))</f>
        <v/>
      </c>
      <c r="W140" s="210" t="str">
        <f>IF('05 Målinger'!AV150="","",('05 Målinger'!AV150-'05 Målinger'!I150)*'02 Kostnader lønn, utstyr osv. '!$S$32*(-1)*'05 Målinger'!$E$14)</f>
        <v/>
      </c>
      <c r="X140" s="30"/>
      <c r="Y140" s="30"/>
      <c r="Z140" s="31"/>
      <c r="AA140" s="33"/>
      <c r="AB140" s="32"/>
      <c r="AC140" s="30"/>
      <c r="AD140" s="30"/>
      <c r="AE140" s="31"/>
      <c r="AF140" s="33"/>
      <c r="AG140" s="32"/>
      <c r="AH140" s="30"/>
      <c r="AI140" s="30"/>
      <c r="AJ140" s="31"/>
      <c r="AK140" s="33"/>
      <c r="AL140" s="32"/>
      <c r="AM140" s="30"/>
      <c r="AN140" s="30"/>
      <c r="AO140" s="31"/>
      <c r="AP140" s="33"/>
      <c r="AQ140" s="32"/>
      <c r="AR140" s="30"/>
      <c r="AS140" s="30"/>
      <c r="AT140" s="31"/>
      <c r="AU140" s="33"/>
      <c r="AV140" s="32"/>
      <c r="AW140" s="30"/>
      <c r="AX140" s="30"/>
      <c r="AY140" s="31"/>
      <c r="AZ140" s="33"/>
      <c r="BA140" s="32"/>
      <c r="BB140" s="30"/>
      <c r="BC140" s="30"/>
      <c r="BD140" s="31"/>
      <c r="BE140" s="33"/>
      <c r="BF140" s="32"/>
      <c r="BG140" s="30"/>
      <c r="BH140" s="30"/>
      <c r="BI140" s="31"/>
      <c r="BJ140" s="33"/>
      <c r="BK140" s="32"/>
      <c r="BL140" s="30"/>
      <c r="BM140" s="30"/>
      <c r="BN140" s="31"/>
      <c r="BO140" s="33"/>
      <c r="BP140" s="32"/>
      <c r="BQ140" s="30"/>
      <c r="BR140" s="30"/>
      <c r="BS140" s="31"/>
      <c r="BT140" s="33"/>
      <c r="BU140" s="32"/>
      <c r="BV140" s="30"/>
      <c r="BW140" s="30"/>
      <c r="BX140" s="31"/>
      <c r="BY140" s="33"/>
      <c r="BZ140" s="32"/>
      <c r="CA140" s="30"/>
      <c r="CB140" s="30"/>
      <c r="CC140" s="31"/>
      <c r="CD140" s="33"/>
      <c r="CE140" s="32"/>
      <c r="CF140" s="30"/>
      <c r="CG140" s="30"/>
      <c r="CH140" s="31"/>
      <c r="CI140" s="33"/>
      <c r="CJ140" s="32"/>
      <c r="CK140" s="30"/>
      <c r="CL140" s="30"/>
      <c r="CM140" s="31"/>
      <c r="CN140" s="33"/>
      <c r="CO140" s="32"/>
      <c r="CP140" s="30"/>
      <c r="CQ140" s="30"/>
      <c r="CR140" s="31"/>
      <c r="CS140" s="33"/>
      <c r="CT140" s="32"/>
      <c r="CU140" s="30"/>
      <c r="CV140" s="30"/>
      <c r="CW140" s="31"/>
      <c r="CX140" s="33"/>
      <c r="CY140" s="32"/>
      <c r="CZ140" s="30"/>
      <c r="DA140" s="30"/>
      <c r="DB140" s="31"/>
      <c r="DC140" s="33"/>
      <c r="DD140" s="32"/>
      <c r="DE140" s="30"/>
      <c r="DF140" s="30"/>
      <c r="DG140" s="31"/>
      <c r="DH140" s="33"/>
      <c r="DI140" s="32"/>
      <c r="DJ140" s="30"/>
      <c r="DK140" s="30"/>
      <c r="DL140" s="31"/>
      <c r="DM140" s="33"/>
      <c r="DN140" s="32"/>
      <c r="DO140" s="30"/>
      <c r="DP140" s="30"/>
      <c r="DQ140" s="31"/>
      <c r="DR140" s="33"/>
      <c r="DS140" s="32"/>
      <c r="DT140" s="26">
        <f t="shared" si="5"/>
        <v>0</v>
      </c>
      <c r="DU140" s="254">
        <f t="shared" si="4"/>
        <v>0</v>
      </c>
    </row>
    <row r="141" spans="1:125">
      <c r="A141" s="204" t="str">
        <f>IF('04 Brukerregistrering'!C141="","",'04 Brukerregistrering'!C141)</f>
        <v/>
      </c>
      <c r="B141" s="205" t="str">
        <f>IF('04 Brukerregistrering'!G141="","",'04 Brukerregistrering'!G141)</f>
        <v/>
      </c>
      <c r="C141" s="206" t="str">
        <f>IF('04 Brukerregistrering'!I141="","",'04 Brukerregistrering'!I141)</f>
        <v/>
      </c>
      <c r="D141" s="207" t="str">
        <f>IF('05 Målinger'!M151="","",('05 Målinger'!M151-'05 Målinger'!$G$19)*'02 Kostnader lønn, utstyr osv. '!$S$26*(-1))</f>
        <v/>
      </c>
      <c r="E141" s="207" t="str">
        <f>IF(AND('05 Målinger'!N151="",'05 Målinger'!Q151=""),"",('05 Målinger'!N151+'05 Målinger'!Q151-'05 Målinger'!H151)*'02 Kostnader lønn, utstyr osv. '!$S$21/60*(-1)*'05 Målinger'!$E$14)</f>
        <v/>
      </c>
      <c r="F141" s="208" t="str">
        <f>IF('05 Målinger'!M151="","",('kjøring-støtteark'!E144-'kjøring-støtteark'!D144)*'02 Kostnader lønn, utstyr osv. '!$S$21/60*(-1)*'05 Målinger'!$E$14)</f>
        <v/>
      </c>
      <c r="G141" s="209" t="str">
        <f>IF('05 Målinger'!P151="","",('05 Målinger'!P151-'05 Målinger'!J151)*'02 Kostnader lønn, utstyr osv. '!$S$37*'05 Målinger'!$E$14*(-1))</f>
        <v/>
      </c>
      <c r="H141" s="210" t="str">
        <f>IF('05 Målinger'!O151="","",('05 Målinger'!O151-'05 Målinger'!I151)*'02 Kostnader lønn, utstyr osv. '!$S$32*(-1)*'05 Målinger'!$E$14)</f>
        <v/>
      </c>
      <c r="I141" s="207" t="str">
        <f>IF('05 Målinger'!X151="","",('05 Målinger'!X151-'05 Målinger'!$G$19)*'02 Kostnader lønn, utstyr osv. '!$S$26*(-1))</f>
        <v/>
      </c>
      <c r="J141" s="207" t="str">
        <f>IF(AND('05 Målinger'!X151="",'05 Målinger'!AB151=""),"",('05 Målinger'!X151+'05 Målinger'!AB151-'05 Målinger'!H151)*'02 Kostnader lønn, utstyr osv. '!$S$21/60*(-1)*'05 Målinger'!$E$14)</f>
        <v/>
      </c>
      <c r="K141" s="208" t="str">
        <f>IF('05 Målinger'!X151="","",('kjøring-støtteark'!F144-'kjøring-støtteark'!D144)*'02 Kostnader lønn, utstyr osv. '!$S$21/60*(-1)*'05 Målinger'!$E$14)</f>
        <v/>
      </c>
      <c r="L141" s="209" t="str">
        <f>IF('05 Målinger'!AA151="","",('05 Målinger'!AA151-'05 Målinger'!J151)*'02 Kostnader lønn, utstyr osv. '!$S$37*'05 Målinger'!$E$14*(-1))</f>
        <v/>
      </c>
      <c r="M141" s="210" t="str">
        <f>IF('05 Målinger'!Z151="","",('05 Målinger'!Z151-'05 Målinger'!I151)*'02 Kostnader lønn, utstyr osv. '!$S$32*(-1)*'05 Målinger'!$E$14)</f>
        <v/>
      </c>
      <c r="N141" s="207" t="str">
        <f>IF('05 Målinger'!AI151="","",('05 Målinger'!AI151-'05 Målinger'!$G$19)*'02 Kostnader lønn, utstyr osv. '!$S$26*(-1))</f>
        <v/>
      </c>
      <c r="O141" s="207" t="str">
        <f>IF(AND('05 Målinger'!AI151="",'05 Målinger'!AM151=""),"",('05 Målinger'!AI151+'05 Målinger'!AM151-'05 Målinger'!H151)*'02 Kostnader lønn, utstyr osv. '!$S$21/60*(-1)*'05 Målinger'!$E$14)</f>
        <v/>
      </c>
      <c r="P141" s="208" t="str">
        <f>IF('05 Målinger'!AI151="","",('kjøring-støtteark'!F144-'kjøring-støtteark'!G144)*'02 Kostnader lønn, utstyr osv. '!$S$21/60*(-1)*'05 Målinger'!$E$14)</f>
        <v/>
      </c>
      <c r="Q141" s="209" t="str">
        <f>IF('05 Målinger'!AL151="","",('05 Målinger'!AL151-'05 Målinger'!J151)*'02 Kostnader lønn, utstyr osv. '!$S$37*'05 Målinger'!$E$14*(-1))</f>
        <v/>
      </c>
      <c r="R141" s="210" t="str">
        <f>IF('05 Målinger'!AK151="","",('05 Målinger'!AK151-'05 Målinger'!I151)*'02 Kostnader lønn, utstyr osv. '!$S$32*(-1)*'05 Målinger'!$E$14)</f>
        <v/>
      </c>
      <c r="S141" s="207" t="str">
        <f>IF('05 Målinger'!AT151="","",('05 Målinger'!AT151-'05 Målinger'!$G$19)*'02 Kostnader lønn, utstyr osv. '!$S$26*(-1))</f>
        <v/>
      </c>
      <c r="T141" s="207" t="str">
        <f>IF(AND('05 Målinger'!AT151="",'05 Målinger'!AX151=""),"",('05 Målinger'!AT151+'05 Målinger'!AX151-'05 Målinger'!H151)*'02 Kostnader lønn, utstyr osv. '!$S$21/60*(-1)*'05 Målinger'!$E$14)</f>
        <v/>
      </c>
      <c r="U141" s="208" t="str">
        <f>IF('05 Målinger'!AT151="","",('kjøring-støtteark'!F144-'kjøring-støtteark'!H144)*'02 Kostnader lønn, utstyr osv. '!$S$21/60*(-1)*'05 Målinger'!$E$14)</f>
        <v/>
      </c>
      <c r="V141" s="209" t="str">
        <f>IF('05 Målinger'!AW151="","",('05 Målinger'!AW151-'05 Målinger'!J151)*'02 Kostnader lønn, utstyr osv. '!$S$37*'05 Målinger'!$E$14*(-1))</f>
        <v/>
      </c>
      <c r="W141" s="210" t="str">
        <f>IF('05 Målinger'!AV151="","",('05 Målinger'!AV151-'05 Målinger'!I151)*'02 Kostnader lønn, utstyr osv. '!$S$32*(-1)*'05 Målinger'!$E$14)</f>
        <v/>
      </c>
      <c r="X141" s="30"/>
      <c r="Y141" s="30"/>
      <c r="Z141" s="31"/>
      <c r="AA141" s="33"/>
      <c r="AB141" s="32"/>
      <c r="AC141" s="30"/>
      <c r="AD141" s="30"/>
      <c r="AE141" s="31"/>
      <c r="AF141" s="33"/>
      <c r="AG141" s="32"/>
      <c r="AH141" s="30"/>
      <c r="AI141" s="30"/>
      <c r="AJ141" s="31"/>
      <c r="AK141" s="33"/>
      <c r="AL141" s="32"/>
      <c r="AM141" s="30"/>
      <c r="AN141" s="30"/>
      <c r="AO141" s="31"/>
      <c r="AP141" s="33"/>
      <c r="AQ141" s="32"/>
      <c r="AR141" s="30"/>
      <c r="AS141" s="30"/>
      <c r="AT141" s="31"/>
      <c r="AU141" s="33"/>
      <c r="AV141" s="32"/>
      <c r="AW141" s="30"/>
      <c r="AX141" s="30"/>
      <c r="AY141" s="31"/>
      <c r="AZ141" s="33"/>
      <c r="BA141" s="32"/>
      <c r="BB141" s="30"/>
      <c r="BC141" s="30"/>
      <c r="BD141" s="31"/>
      <c r="BE141" s="33"/>
      <c r="BF141" s="32"/>
      <c r="BG141" s="30"/>
      <c r="BH141" s="30"/>
      <c r="BI141" s="31"/>
      <c r="BJ141" s="33"/>
      <c r="BK141" s="32"/>
      <c r="BL141" s="30"/>
      <c r="BM141" s="30"/>
      <c r="BN141" s="31"/>
      <c r="BO141" s="33"/>
      <c r="BP141" s="32"/>
      <c r="BQ141" s="30"/>
      <c r="BR141" s="30"/>
      <c r="BS141" s="31"/>
      <c r="BT141" s="33"/>
      <c r="BU141" s="32"/>
      <c r="BV141" s="30"/>
      <c r="BW141" s="30"/>
      <c r="BX141" s="31"/>
      <c r="BY141" s="33"/>
      <c r="BZ141" s="32"/>
      <c r="CA141" s="30"/>
      <c r="CB141" s="30"/>
      <c r="CC141" s="31"/>
      <c r="CD141" s="33"/>
      <c r="CE141" s="32"/>
      <c r="CF141" s="30"/>
      <c r="CG141" s="30"/>
      <c r="CH141" s="31"/>
      <c r="CI141" s="33"/>
      <c r="CJ141" s="32"/>
      <c r="CK141" s="30"/>
      <c r="CL141" s="30"/>
      <c r="CM141" s="31"/>
      <c r="CN141" s="33"/>
      <c r="CO141" s="32"/>
      <c r="CP141" s="30"/>
      <c r="CQ141" s="30"/>
      <c r="CR141" s="31"/>
      <c r="CS141" s="33"/>
      <c r="CT141" s="32"/>
      <c r="CU141" s="30"/>
      <c r="CV141" s="30"/>
      <c r="CW141" s="31"/>
      <c r="CX141" s="33"/>
      <c r="CY141" s="32"/>
      <c r="CZ141" s="30"/>
      <c r="DA141" s="30"/>
      <c r="DB141" s="31"/>
      <c r="DC141" s="33"/>
      <c r="DD141" s="32"/>
      <c r="DE141" s="30"/>
      <c r="DF141" s="30"/>
      <c r="DG141" s="31"/>
      <c r="DH141" s="33"/>
      <c r="DI141" s="32"/>
      <c r="DJ141" s="30"/>
      <c r="DK141" s="30"/>
      <c r="DL141" s="31"/>
      <c r="DM141" s="33"/>
      <c r="DN141" s="32"/>
      <c r="DO141" s="30"/>
      <c r="DP141" s="30"/>
      <c r="DQ141" s="31"/>
      <c r="DR141" s="33"/>
      <c r="DS141" s="32"/>
      <c r="DT141" s="26">
        <f t="shared" si="5"/>
        <v>0</v>
      </c>
      <c r="DU141" s="254">
        <f t="shared" si="4"/>
        <v>0</v>
      </c>
    </row>
    <row r="142" spans="1:125">
      <c r="A142" s="204" t="str">
        <f>IF('04 Brukerregistrering'!C142="","",'04 Brukerregistrering'!C142)</f>
        <v/>
      </c>
      <c r="B142" s="205" t="str">
        <f>IF('04 Brukerregistrering'!G142="","",'04 Brukerregistrering'!G142)</f>
        <v/>
      </c>
      <c r="C142" s="206" t="str">
        <f>IF('04 Brukerregistrering'!I142="","",'04 Brukerregistrering'!I142)</f>
        <v/>
      </c>
      <c r="D142" s="207" t="str">
        <f>IF('05 Målinger'!M152="","",('05 Målinger'!M152-'05 Målinger'!$G$19)*'02 Kostnader lønn, utstyr osv. '!$S$26*(-1))</f>
        <v/>
      </c>
      <c r="E142" s="207" t="str">
        <f>IF(AND('05 Målinger'!N152="",'05 Målinger'!Q152=""),"",('05 Målinger'!N152+'05 Målinger'!Q152-'05 Målinger'!H152)*'02 Kostnader lønn, utstyr osv. '!$S$21/60*(-1)*'05 Målinger'!$E$14)</f>
        <v/>
      </c>
      <c r="F142" s="208" t="str">
        <f>IF('05 Målinger'!M152="","",('kjøring-støtteark'!E145-'kjøring-støtteark'!D145)*'02 Kostnader lønn, utstyr osv. '!$S$21/60*(-1)*'05 Målinger'!$E$14)</f>
        <v/>
      </c>
      <c r="G142" s="209" t="str">
        <f>IF('05 Målinger'!P152="","",('05 Målinger'!P152-'05 Målinger'!J152)*'02 Kostnader lønn, utstyr osv. '!$S$37*'05 Målinger'!$E$14*(-1))</f>
        <v/>
      </c>
      <c r="H142" s="210" t="str">
        <f>IF('05 Målinger'!O152="","",('05 Målinger'!O152-'05 Målinger'!I152)*'02 Kostnader lønn, utstyr osv. '!$S$32*(-1)*'05 Målinger'!$E$14)</f>
        <v/>
      </c>
      <c r="I142" s="207" t="str">
        <f>IF('05 Målinger'!X152="","",('05 Målinger'!X152-'05 Målinger'!$G$19)*'02 Kostnader lønn, utstyr osv. '!$S$26*(-1))</f>
        <v/>
      </c>
      <c r="J142" s="207" t="str">
        <f>IF(AND('05 Målinger'!X152="",'05 Målinger'!AB152=""),"",('05 Målinger'!X152+'05 Målinger'!AB152-'05 Målinger'!H152)*'02 Kostnader lønn, utstyr osv. '!$S$21/60*(-1)*'05 Målinger'!$E$14)</f>
        <v/>
      </c>
      <c r="K142" s="208" t="str">
        <f>IF('05 Målinger'!X152="","",('kjøring-støtteark'!F145-'kjøring-støtteark'!D145)*'02 Kostnader lønn, utstyr osv. '!$S$21/60*(-1)*'05 Målinger'!$E$14)</f>
        <v/>
      </c>
      <c r="L142" s="209" t="str">
        <f>IF('05 Målinger'!AA152="","",('05 Målinger'!AA152-'05 Målinger'!J152)*'02 Kostnader lønn, utstyr osv. '!$S$37*'05 Målinger'!$E$14*(-1))</f>
        <v/>
      </c>
      <c r="M142" s="210" t="str">
        <f>IF('05 Målinger'!Z152="","",('05 Målinger'!Z152-'05 Målinger'!I152)*'02 Kostnader lønn, utstyr osv. '!$S$32*(-1)*'05 Målinger'!$E$14)</f>
        <v/>
      </c>
      <c r="N142" s="207" t="str">
        <f>IF('05 Målinger'!AI152="","",('05 Målinger'!AI152-'05 Målinger'!$G$19)*'02 Kostnader lønn, utstyr osv. '!$S$26*(-1))</f>
        <v/>
      </c>
      <c r="O142" s="207" t="str">
        <f>IF(AND('05 Målinger'!AI152="",'05 Målinger'!AM152=""),"",('05 Målinger'!AI152+'05 Målinger'!AM152-'05 Målinger'!H152)*'02 Kostnader lønn, utstyr osv. '!$S$21/60*(-1)*'05 Målinger'!$E$14)</f>
        <v/>
      </c>
      <c r="P142" s="208" t="str">
        <f>IF('05 Målinger'!AI152="","",('kjøring-støtteark'!F145-'kjøring-støtteark'!G145)*'02 Kostnader lønn, utstyr osv. '!$S$21/60*(-1)*'05 Målinger'!$E$14)</f>
        <v/>
      </c>
      <c r="Q142" s="209" t="str">
        <f>IF('05 Målinger'!AL152="","",('05 Målinger'!AL152-'05 Målinger'!J152)*'02 Kostnader lønn, utstyr osv. '!$S$37*'05 Målinger'!$E$14*(-1))</f>
        <v/>
      </c>
      <c r="R142" s="210" t="str">
        <f>IF('05 Målinger'!AK152="","",('05 Målinger'!AK152-'05 Målinger'!I152)*'02 Kostnader lønn, utstyr osv. '!$S$32*(-1)*'05 Målinger'!$E$14)</f>
        <v/>
      </c>
      <c r="S142" s="207" t="str">
        <f>IF('05 Målinger'!AT152="","",('05 Målinger'!AT152-'05 Målinger'!$G$19)*'02 Kostnader lønn, utstyr osv. '!$S$26*(-1))</f>
        <v/>
      </c>
      <c r="T142" s="207" t="str">
        <f>IF(AND('05 Målinger'!AT152="",'05 Målinger'!AX152=""),"",('05 Målinger'!AT152+'05 Målinger'!AX152-'05 Målinger'!H152)*'02 Kostnader lønn, utstyr osv. '!$S$21/60*(-1)*'05 Målinger'!$E$14)</f>
        <v/>
      </c>
      <c r="U142" s="208" t="str">
        <f>IF('05 Målinger'!AT152="","",('kjøring-støtteark'!F145-'kjøring-støtteark'!H145)*'02 Kostnader lønn, utstyr osv. '!$S$21/60*(-1)*'05 Målinger'!$E$14)</f>
        <v/>
      </c>
      <c r="V142" s="209" t="str">
        <f>IF('05 Målinger'!AW152="","",('05 Målinger'!AW152-'05 Målinger'!J152)*'02 Kostnader lønn, utstyr osv. '!$S$37*'05 Målinger'!$E$14*(-1))</f>
        <v/>
      </c>
      <c r="W142" s="210" t="str">
        <f>IF('05 Målinger'!AV152="","",('05 Målinger'!AV152-'05 Målinger'!I152)*'02 Kostnader lønn, utstyr osv. '!$S$32*(-1)*'05 Målinger'!$E$14)</f>
        <v/>
      </c>
      <c r="X142" s="30"/>
      <c r="Y142" s="30"/>
      <c r="Z142" s="31"/>
      <c r="AA142" s="33"/>
      <c r="AB142" s="32"/>
      <c r="AC142" s="30"/>
      <c r="AD142" s="30"/>
      <c r="AE142" s="31"/>
      <c r="AF142" s="33"/>
      <c r="AG142" s="32"/>
      <c r="AH142" s="30"/>
      <c r="AI142" s="30"/>
      <c r="AJ142" s="31"/>
      <c r="AK142" s="33"/>
      <c r="AL142" s="32"/>
      <c r="AM142" s="30"/>
      <c r="AN142" s="30"/>
      <c r="AO142" s="31"/>
      <c r="AP142" s="33"/>
      <c r="AQ142" s="32"/>
      <c r="AR142" s="30"/>
      <c r="AS142" s="30"/>
      <c r="AT142" s="31"/>
      <c r="AU142" s="33"/>
      <c r="AV142" s="32"/>
      <c r="AW142" s="30"/>
      <c r="AX142" s="30"/>
      <c r="AY142" s="31"/>
      <c r="AZ142" s="33"/>
      <c r="BA142" s="32"/>
      <c r="BB142" s="30"/>
      <c r="BC142" s="30"/>
      <c r="BD142" s="31"/>
      <c r="BE142" s="33"/>
      <c r="BF142" s="32"/>
      <c r="BG142" s="30"/>
      <c r="BH142" s="30"/>
      <c r="BI142" s="31"/>
      <c r="BJ142" s="33"/>
      <c r="BK142" s="32"/>
      <c r="BL142" s="30"/>
      <c r="BM142" s="30"/>
      <c r="BN142" s="31"/>
      <c r="BO142" s="33"/>
      <c r="BP142" s="32"/>
      <c r="BQ142" s="30"/>
      <c r="BR142" s="30"/>
      <c r="BS142" s="31"/>
      <c r="BT142" s="33"/>
      <c r="BU142" s="32"/>
      <c r="BV142" s="30"/>
      <c r="BW142" s="30"/>
      <c r="BX142" s="31"/>
      <c r="BY142" s="33"/>
      <c r="BZ142" s="32"/>
      <c r="CA142" s="30"/>
      <c r="CB142" s="30"/>
      <c r="CC142" s="31"/>
      <c r="CD142" s="33"/>
      <c r="CE142" s="32"/>
      <c r="CF142" s="30"/>
      <c r="CG142" s="30"/>
      <c r="CH142" s="31"/>
      <c r="CI142" s="33"/>
      <c r="CJ142" s="32"/>
      <c r="CK142" s="30"/>
      <c r="CL142" s="30"/>
      <c r="CM142" s="31"/>
      <c r="CN142" s="33"/>
      <c r="CO142" s="32"/>
      <c r="CP142" s="30"/>
      <c r="CQ142" s="30"/>
      <c r="CR142" s="31"/>
      <c r="CS142" s="33"/>
      <c r="CT142" s="32"/>
      <c r="CU142" s="30"/>
      <c r="CV142" s="30"/>
      <c r="CW142" s="31"/>
      <c r="CX142" s="33"/>
      <c r="CY142" s="32"/>
      <c r="CZ142" s="30"/>
      <c r="DA142" s="30"/>
      <c r="DB142" s="31"/>
      <c r="DC142" s="33"/>
      <c r="DD142" s="32"/>
      <c r="DE142" s="30"/>
      <c r="DF142" s="30"/>
      <c r="DG142" s="31"/>
      <c r="DH142" s="33"/>
      <c r="DI142" s="32"/>
      <c r="DJ142" s="30"/>
      <c r="DK142" s="30"/>
      <c r="DL142" s="31"/>
      <c r="DM142" s="33"/>
      <c r="DN142" s="32"/>
      <c r="DO142" s="30"/>
      <c r="DP142" s="30"/>
      <c r="DQ142" s="31"/>
      <c r="DR142" s="33"/>
      <c r="DS142" s="32"/>
      <c r="DT142" s="26">
        <f t="shared" si="5"/>
        <v>0</v>
      </c>
      <c r="DU142" s="254">
        <f t="shared" si="4"/>
        <v>0</v>
      </c>
    </row>
    <row r="143" spans="1:125">
      <c r="A143" s="204" t="str">
        <f>IF('04 Brukerregistrering'!C143="","",'04 Brukerregistrering'!C143)</f>
        <v/>
      </c>
      <c r="B143" s="205" t="str">
        <f>IF('04 Brukerregistrering'!G143="","",'04 Brukerregistrering'!G143)</f>
        <v/>
      </c>
      <c r="C143" s="206" t="str">
        <f>IF('04 Brukerregistrering'!I143="","",'04 Brukerregistrering'!I143)</f>
        <v/>
      </c>
      <c r="D143" s="207" t="str">
        <f>IF('05 Målinger'!M153="","",('05 Målinger'!M153-'05 Målinger'!$G$19)*'02 Kostnader lønn, utstyr osv. '!$S$26*(-1))</f>
        <v/>
      </c>
      <c r="E143" s="207" t="str">
        <f>IF(AND('05 Målinger'!N153="",'05 Målinger'!Q153=""),"",('05 Målinger'!N153+'05 Målinger'!Q153-'05 Målinger'!H153)*'02 Kostnader lønn, utstyr osv. '!$S$21/60*(-1)*'05 Målinger'!$E$14)</f>
        <v/>
      </c>
      <c r="F143" s="208" t="str">
        <f>IF('05 Målinger'!M153="","",('kjøring-støtteark'!E146-'kjøring-støtteark'!D146)*'02 Kostnader lønn, utstyr osv. '!$S$21/60*(-1)*'05 Målinger'!$E$14)</f>
        <v/>
      </c>
      <c r="G143" s="209" t="str">
        <f>IF('05 Målinger'!P153="","",('05 Målinger'!P153-'05 Målinger'!J153)*'02 Kostnader lønn, utstyr osv. '!$S$37*'05 Målinger'!$E$14*(-1))</f>
        <v/>
      </c>
      <c r="H143" s="210" t="str">
        <f>IF('05 Målinger'!O153="","",('05 Målinger'!O153-'05 Målinger'!I153)*'02 Kostnader lønn, utstyr osv. '!$S$32*(-1)*'05 Målinger'!$E$14)</f>
        <v/>
      </c>
      <c r="I143" s="207" t="str">
        <f>IF('05 Målinger'!X153="","",('05 Målinger'!X153-'05 Målinger'!$G$19)*'02 Kostnader lønn, utstyr osv. '!$S$26*(-1))</f>
        <v/>
      </c>
      <c r="J143" s="207" t="str">
        <f>IF(AND('05 Målinger'!X153="",'05 Målinger'!AB153=""),"",('05 Målinger'!X153+'05 Målinger'!AB153-'05 Målinger'!H153)*'02 Kostnader lønn, utstyr osv. '!$S$21/60*(-1)*'05 Målinger'!$E$14)</f>
        <v/>
      </c>
      <c r="K143" s="208" t="str">
        <f>IF('05 Målinger'!X153="","",('kjøring-støtteark'!F146-'kjøring-støtteark'!D146)*'02 Kostnader lønn, utstyr osv. '!$S$21/60*(-1)*'05 Målinger'!$E$14)</f>
        <v/>
      </c>
      <c r="L143" s="209" t="str">
        <f>IF('05 Målinger'!AA153="","",('05 Målinger'!AA153-'05 Målinger'!J153)*'02 Kostnader lønn, utstyr osv. '!$S$37*'05 Målinger'!$E$14*(-1))</f>
        <v/>
      </c>
      <c r="M143" s="210" t="str">
        <f>IF('05 Målinger'!Z153="","",('05 Målinger'!Z153-'05 Målinger'!I153)*'02 Kostnader lønn, utstyr osv. '!$S$32*(-1)*'05 Målinger'!$E$14)</f>
        <v/>
      </c>
      <c r="N143" s="207" t="str">
        <f>IF('05 Målinger'!AI153="","",('05 Målinger'!AI153-'05 Målinger'!$G$19)*'02 Kostnader lønn, utstyr osv. '!$S$26*(-1))</f>
        <v/>
      </c>
      <c r="O143" s="207" t="str">
        <f>IF(AND('05 Målinger'!AI153="",'05 Målinger'!AM153=""),"",('05 Målinger'!AI153+'05 Målinger'!AM153-'05 Målinger'!H153)*'02 Kostnader lønn, utstyr osv. '!$S$21/60*(-1)*'05 Målinger'!$E$14)</f>
        <v/>
      </c>
      <c r="P143" s="208" t="str">
        <f>IF('05 Målinger'!AI153="","",('kjøring-støtteark'!F146-'kjøring-støtteark'!G146)*'02 Kostnader lønn, utstyr osv. '!$S$21/60*(-1)*'05 Målinger'!$E$14)</f>
        <v/>
      </c>
      <c r="Q143" s="209" t="str">
        <f>IF('05 Målinger'!AL153="","",('05 Målinger'!AL153-'05 Målinger'!J153)*'02 Kostnader lønn, utstyr osv. '!$S$37*'05 Målinger'!$E$14*(-1))</f>
        <v/>
      </c>
      <c r="R143" s="210" t="str">
        <f>IF('05 Målinger'!AK153="","",('05 Målinger'!AK153-'05 Målinger'!I153)*'02 Kostnader lønn, utstyr osv. '!$S$32*(-1)*'05 Målinger'!$E$14)</f>
        <v/>
      </c>
      <c r="S143" s="207" t="str">
        <f>IF('05 Målinger'!AT153="","",('05 Målinger'!AT153-'05 Målinger'!$G$19)*'02 Kostnader lønn, utstyr osv. '!$S$26*(-1))</f>
        <v/>
      </c>
      <c r="T143" s="207" t="str">
        <f>IF(AND('05 Målinger'!AT153="",'05 Målinger'!AX153=""),"",('05 Målinger'!AT153+'05 Målinger'!AX153-'05 Målinger'!H153)*'02 Kostnader lønn, utstyr osv. '!$S$21/60*(-1)*'05 Målinger'!$E$14)</f>
        <v/>
      </c>
      <c r="U143" s="208" t="str">
        <f>IF('05 Målinger'!AT153="","",('kjøring-støtteark'!F146-'kjøring-støtteark'!H146)*'02 Kostnader lønn, utstyr osv. '!$S$21/60*(-1)*'05 Målinger'!$E$14)</f>
        <v/>
      </c>
      <c r="V143" s="209" t="str">
        <f>IF('05 Målinger'!AW153="","",('05 Målinger'!AW153-'05 Målinger'!J153)*'02 Kostnader lønn, utstyr osv. '!$S$37*'05 Målinger'!$E$14*(-1))</f>
        <v/>
      </c>
      <c r="W143" s="210" t="str">
        <f>IF('05 Målinger'!AV153="","",('05 Målinger'!AV153-'05 Målinger'!I153)*'02 Kostnader lønn, utstyr osv. '!$S$32*(-1)*'05 Målinger'!$E$14)</f>
        <v/>
      </c>
      <c r="X143" s="30"/>
      <c r="Y143" s="30"/>
      <c r="Z143" s="31"/>
      <c r="AA143" s="33"/>
      <c r="AB143" s="32"/>
      <c r="AC143" s="30"/>
      <c r="AD143" s="30"/>
      <c r="AE143" s="31"/>
      <c r="AF143" s="33"/>
      <c r="AG143" s="32"/>
      <c r="AH143" s="30"/>
      <c r="AI143" s="30"/>
      <c r="AJ143" s="31"/>
      <c r="AK143" s="33"/>
      <c r="AL143" s="32"/>
      <c r="AM143" s="30"/>
      <c r="AN143" s="30"/>
      <c r="AO143" s="31"/>
      <c r="AP143" s="33"/>
      <c r="AQ143" s="32"/>
      <c r="AR143" s="30"/>
      <c r="AS143" s="30"/>
      <c r="AT143" s="31"/>
      <c r="AU143" s="33"/>
      <c r="AV143" s="32"/>
      <c r="AW143" s="30"/>
      <c r="AX143" s="30"/>
      <c r="AY143" s="31"/>
      <c r="AZ143" s="33"/>
      <c r="BA143" s="32"/>
      <c r="BB143" s="30"/>
      <c r="BC143" s="30"/>
      <c r="BD143" s="31"/>
      <c r="BE143" s="33"/>
      <c r="BF143" s="32"/>
      <c r="BG143" s="30"/>
      <c r="BH143" s="30"/>
      <c r="BI143" s="31"/>
      <c r="BJ143" s="33"/>
      <c r="BK143" s="32"/>
      <c r="BL143" s="30"/>
      <c r="BM143" s="30"/>
      <c r="BN143" s="31"/>
      <c r="BO143" s="33"/>
      <c r="BP143" s="32"/>
      <c r="BQ143" s="30"/>
      <c r="BR143" s="30"/>
      <c r="BS143" s="31"/>
      <c r="BT143" s="33"/>
      <c r="BU143" s="32"/>
      <c r="BV143" s="30"/>
      <c r="BW143" s="30"/>
      <c r="BX143" s="31"/>
      <c r="BY143" s="33"/>
      <c r="BZ143" s="32"/>
      <c r="CA143" s="30"/>
      <c r="CB143" s="30"/>
      <c r="CC143" s="31"/>
      <c r="CD143" s="33"/>
      <c r="CE143" s="32"/>
      <c r="CF143" s="30"/>
      <c r="CG143" s="30"/>
      <c r="CH143" s="31"/>
      <c r="CI143" s="33"/>
      <c r="CJ143" s="32"/>
      <c r="CK143" s="30"/>
      <c r="CL143" s="30"/>
      <c r="CM143" s="31"/>
      <c r="CN143" s="33"/>
      <c r="CO143" s="32"/>
      <c r="CP143" s="30"/>
      <c r="CQ143" s="30"/>
      <c r="CR143" s="31"/>
      <c r="CS143" s="33"/>
      <c r="CT143" s="32"/>
      <c r="CU143" s="30"/>
      <c r="CV143" s="30"/>
      <c r="CW143" s="31"/>
      <c r="CX143" s="33"/>
      <c r="CY143" s="32"/>
      <c r="CZ143" s="30"/>
      <c r="DA143" s="30"/>
      <c r="DB143" s="31"/>
      <c r="DC143" s="33"/>
      <c r="DD143" s="32"/>
      <c r="DE143" s="30"/>
      <c r="DF143" s="30"/>
      <c r="DG143" s="31"/>
      <c r="DH143" s="33"/>
      <c r="DI143" s="32"/>
      <c r="DJ143" s="30"/>
      <c r="DK143" s="30"/>
      <c r="DL143" s="31"/>
      <c r="DM143" s="33"/>
      <c r="DN143" s="32"/>
      <c r="DO143" s="30"/>
      <c r="DP143" s="30"/>
      <c r="DQ143" s="31"/>
      <c r="DR143" s="33"/>
      <c r="DS143" s="32"/>
      <c r="DT143" s="26">
        <f t="shared" si="5"/>
        <v>0</v>
      </c>
      <c r="DU143" s="254">
        <f t="shared" si="4"/>
        <v>0</v>
      </c>
    </row>
    <row r="144" spans="1:125">
      <c r="A144" s="204" t="str">
        <f>IF('04 Brukerregistrering'!C144="","",'04 Brukerregistrering'!C144)</f>
        <v/>
      </c>
      <c r="B144" s="205" t="str">
        <f>IF('04 Brukerregistrering'!G144="","",'04 Brukerregistrering'!G144)</f>
        <v/>
      </c>
      <c r="C144" s="206" t="str">
        <f>IF('04 Brukerregistrering'!I144="","",'04 Brukerregistrering'!I144)</f>
        <v/>
      </c>
      <c r="D144" s="207" t="str">
        <f>IF('05 Målinger'!M154="","",('05 Målinger'!M154-'05 Målinger'!$G$19)*'02 Kostnader lønn, utstyr osv. '!$S$26*(-1))</f>
        <v/>
      </c>
      <c r="E144" s="207" t="str">
        <f>IF(AND('05 Målinger'!N154="",'05 Målinger'!Q154=""),"",('05 Målinger'!N154+'05 Målinger'!Q154-'05 Målinger'!H154)*'02 Kostnader lønn, utstyr osv. '!$S$21/60*(-1)*'05 Målinger'!$E$14)</f>
        <v/>
      </c>
      <c r="F144" s="208" t="str">
        <f>IF('05 Målinger'!M154="","",('kjøring-støtteark'!E147-'kjøring-støtteark'!D147)*'02 Kostnader lønn, utstyr osv. '!$S$21/60*(-1)*'05 Målinger'!$E$14)</f>
        <v/>
      </c>
      <c r="G144" s="209" t="str">
        <f>IF('05 Målinger'!P154="","",('05 Målinger'!P154-'05 Målinger'!J154)*'02 Kostnader lønn, utstyr osv. '!$S$37*'05 Målinger'!$E$14*(-1))</f>
        <v/>
      </c>
      <c r="H144" s="210" t="str">
        <f>IF('05 Målinger'!O154="","",('05 Målinger'!O154-'05 Målinger'!I154)*'02 Kostnader lønn, utstyr osv. '!$S$32*(-1)*'05 Målinger'!$E$14)</f>
        <v/>
      </c>
      <c r="I144" s="207" t="str">
        <f>IF('05 Målinger'!X154="","",('05 Målinger'!X154-'05 Målinger'!$G$19)*'02 Kostnader lønn, utstyr osv. '!$S$26*(-1))</f>
        <v/>
      </c>
      <c r="J144" s="207" t="str">
        <f>IF(AND('05 Målinger'!X154="",'05 Målinger'!AB154=""),"",('05 Målinger'!X154+'05 Målinger'!AB154-'05 Målinger'!H154)*'02 Kostnader lønn, utstyr osv. '!$S$21/60*(-1)*'05 Målinger'!$E$14)</f>
        <v/>
      </c>
      <c r="K144" s="208" t="str">
        <f>IF('05 Målinger'!X154="","",('kjøring-støtteark'!F147-'kjøring-støtteark'!D147)*'02 Kostnader lønn, utstyr osv. '!$S$21/60*(-1)*'05 Målinger'!$E$14)</f>
        <v/>
      </c>
      <c r="L144" s="209" t="str">
        <f>IF('05 Målinger'!AA154="","",('05 Målinger'!AA154-'05 Målinger'!J154)*'02 Kostnader lønn, utstyr osv. '!$S$37*'05 Målinger'!$E$14*(-1))</f>
        <v/>
      </c>
      <c r="M144" s="210" t="str">
        <f>IF('05 Målinger'!Z154="","",('05 Målinger'!Z154-'05 Målinger'!I154)*'02 Kostnader lønn, utstyr osv. '!$S$32*(-1)*'05 Målinger'!$E$14)</f>
        <v/>
      </c>
      <c r="N144" s="207" t="str">
        <f>IF('05 Målinger'!AI154="","",('05 Målinger'!AI154-'05 Målinger'!$G$19)*'02 Kostnader lønn, utstyr osv. '!$S$26*(-1))</f>
        <v/>
      </c>
      <c r="O144" s="207" t="str">
        <f>IF(AND('05 Målinger'!AI154="",'05 Målinger'!AM154=""),"",('05 Målinger'!AI154+'05 Målinger'!AM154-'05 Målinger'!H154)*'02 Kostnader lønn, utstyr osv. '!$S$21/60*(-1)*'05 Målinger'!$E$14)</f>
        <v/>
      </c>
      <c r="P144" s="208" t="str">
        <f>IF('05 Målinger'!AI154="","",('kjøring-støtteark'!F147-'kjøring-støtteark'!G147)*'02 Kostnader lønn, utstyr osv. '!$S$21/60*(-1)*'05 Målinger'!$E$14)</f>
        <v/>
      </c>
      <c r="Q144" s="209" t="str">
        <f>IF('05 Målinger'!AL154="","",('05 Målinger'!AL154-'05 Målinger'!J154)*'02 Kostnader lønn, utstyr osv. '!$S$37*'05 Målinger'!$E$14*(-1))</f>
        <v/>
      </c>
      <c r="R144" s="210" t="str">
        <f>IF('05 Målinger'!AK154="","",('05 Målinger'!AK154-'05 Målinger'!I154)*'02 Kostnader lønn, utstyr osv. '!$S$32*(-1)*'05 Målinger'!$E$14)</f>
        <v/>
      </c>
      <c r="S144" s="207" t="str">
        <f>IF('05 Målinger'!AT154="","",('05 Målinger'!AT154-'05 Målinger'!$G$19)*'02 Kostnader lønn, utstyr osv. '!$S$26*(-1))</f>
        <v/>
      </c>
      <c r="T144" s="207" t="str">
        <f>IF(AND('05 Målinger'!AT154="",'05 Målinger'!AX154=""),"",('05 Målinger'!AT154+'05 Målinger'!AX154-'05 Målinger'!H154)*'02 Kostnader lønn, utstyr osv. '!$S$21/60*(-1)*'05 Målinger'!$E$14)</f>
        <v/>
      </c>
      <c r="U144" s="208" t="str">
        <f>IF('05 Målinger'!AT154="","",('kjøring-støtteark'!F147-'kjøring-støtteark'!H147)*'02 Kostnader lønn, utstyr osv. '!$S$21/60*(-1)*'05 Målinger'!$E$14)</f>
        <v/>
      </c>
      <c r="V144" s="209" t="str">
        <f>IF('05 Målinger'!AW154="","",('05 Målinger'!AW154-'05 Målinger'!J154)*'02 Kostnader lønn, utstyr osv. '!$S$37*'05 Målinger'!$E$14*(-1))</f>
        <v/>
      </c>
      <c r="W144" s="210" t="str">
        <f>IF('05 Målinger'!AV154="","",('05 Målinger'!AV154-'05 Målinger'!I154)*'02 Kostnader lønn, utstyr osv. '!$S$32*(-1)*'05 Målinger'!$E$14)</f>
        <v/>
      </c>
      <c r="X144" s="30"/>
      <c r="Y144" s="30"/>
      <c r="Z144" s="31"/>
      <c r="AA144" s="33"/>
      <c r="AB144" s="32"/>
      <c r="AC144" s="30"/>
      <c r="AD144" s="30"/>
      <c r="AE144" s="31"/>
      <c r="AF144" s="33"/>
      <c r="AG144" s="32"/>
      <c r="AH144" s="30"/>
      <c r="AI144" s="30"/>
      <c r="AJ144" s="31"/>
      <c r="AK144" s="33"/>
      <c r="AL144" s="32"/>
      <c r="AM144" s="30"/>
      <c r="AN144" s="30"/>
      <c r="AO144" s="31"/>
      <c r="AP144" s="33"/>
      <c r="AQ144" s="32"/>
      <c r="AR144" s="30"/>
      <c r="AS144" s="30"/>
      <c r="AT144" s="31"/>
      <c r="AU144" s="33"/>
      <c r="AV144" s="32"/>
      <c r="AW144" s="30"/>
      <c r="AX144" s="30"/>
      <c r="AY144" s="31"/>
      <c r="AZ144" s="33"/>
      <c r="BA144" s="32"/>
      <c r="BB144" s="30"/>
      <c r="BC144" s="30"/>
      <c r="BD144" s="31"/>
      <c r="BE144" s="33"/>
      <c r="BF144" s="32"/>
      <c r="BG144" s="30"/>
      <c r="BH144" s="30"/>
      <c r="BI144" s="31"/>
      <c r="BJ144" s="33"/>
      <c r="BK144" s="32"/>
      <c r="BL144" s="30"/>
      <c r="BM144" s="30"/>
      <c r="BN144" s="31"/>
      <c r="BO144" s="33"/>
      <c r="BP144" s="32"/>
      <c r="BQ144" s="30"/>
      <c r="BR144" s="30"/>
      <c r="BS144" s="31"/>
      <c r="BT144" s="33"/>
      <c r="BU144" s="32"/>
      <c r="BV144" s="30"/>
      <c r="BW144" s="30"/>
      <c r="BX144" s="31"/>
      <c r="BY144" s="33"/>
      <c r="BZ144" s="32"/>
      <c r="CA144" s="30"/>
      <c r="CB144" s="30"/>
      <c r="CC144" s="31"/>
      <c r="CD144" s="33"/>
      <c r="CE144" s="32"/>
      <c r="CF144" s="30"/>
      <c r="CG144" s="30"/>
      <c r="CH144" s="31"/>
      <c r="CI144" s="33"/>
      <c r="CJ144" s="32"/>
      <c r="CK144" s="30"/>
      <c r="CL144" s="30"/>
      <c r="CM144" s="31"/>
      <c r="CN144" s="33"/>
      <c r="CO144" s="32"/>
      <c r="CP144" s="30"/>
      <c r="CQ144" s="30"/>
      <c r="CR144" s="31"/>
      <c r="CS144" s="33"/>
      <c r="CT144" s="32"/>
      <c r="CU144" s="30"/>
      <c r="CV144" s="30"/>
      <c r="CW144" s="31"/>
      <c r="CX144" s="33"/>
      <c r="CY144" s="32"/>
      <c r="CZ144" s="30"/>
      <c r="DA144" s="30"/>
      <c r="DB144" s="31"/>
      <c r="DC144" s="33"/>
      <c r="DD144" s="32"/>
      <c r="DE144" s="30"/>
      <c r="DF144" s="30"/>
      <c r="DG144" s="31"/>
      <c r="DH144" s="33"/>
      <c r="DI144" s="32"/>
      <c r="DJ144" s="30"/>
      <c r="DK144" s="30"/>
      <c r="DL144" s="31"/>
      <c r="DM144" s="33"/>
      <c r="DN144" s="32"/>
      <c r="DO144" s="30"/>
      <c r="DP144" s="30"/>
      <c r="DQ144" s="31"/>
      <c r="DR144" s="33"/>
      <c r="DS144" s="32"/>
      <c r="DT144" s="26">
        <f t="shared" si="5"/>
        <v>0</v>
      </c>
      <c r="DU144" s="254">
        <f t="shared" si="4"/>
        <v>0</v>
      </c>
    </row>
    <row r="145" spans="1:125">
      <c r="A145" s="204" t="str">
        <f>IF('04 Brukerregistrering'!C145="","",'04 Brukerregistrering'!C145)</f>
        <v/>
      </c>
      <c r="B145" s="205" t="str">
        <f>IF('04 Brukerregistrering'!G145="","",'04 Brukerregistrering'!G145)</f>
        <v/>
      </c>
      <c r="C145" s="206" t="str">
        <f>IF('04 Brukerregistrering'!I145="","",'04 Brukerregistrering'!I145)</f>
        <v/>
      </c>
      <c r="D145" s="207" t="str">
        <f>IF('05 Målinger'!M155="","",('05 Målinger'!M155-'05 Målinger'!$G$19)*'02 Kostnader lønn, utstyr osv. '!$S$26*(-1))</f>
        <v/>
      </c>
      <c r="E145" s="207" t="str">
        <f>IF(AND('05 Målinger'!N155="",'05 Målinger'!Q155=""),"",('05 Målinger'!N155+'05 Målinger'!Q155-'05 Målinger'!H155)*'02 Kostnader lønn, utstyr osv. '!$S$21/60*(-1)*'05 Målinger'!$E$14)</f>
        <v/>
      </c>
      <c r="F145" s="208" t="str">
        <f>IF('05 Målinger'!M155="","",('kjøring-støtteark'!E148-'kjøring-støtteark'!D148)*'02 Kostnader lønn, utstyr osv. '!$S$21/60*(-1)*'05 Målinger'!$E$14)</f>
        <v/>
      </c>
      <c r="G145" s="209" t="str">
        <f>IF('05 Målinger'!P155="","",('05 Målinger'!P155-'05 Målinger'!J155)*'02 Kostnader lønn, utstyr osv. '!$S$37*'05 Målinger'!$E$14*(-1))</f>
        <v/>
      </c>
      <c r="H145" s="210" t="str">
        <f>IF('05 Målinger'!O155="","",('05 Målinger'!O155-'05 Målinger'!I155)*'02 Kostnader lønn, utstyr osv. '!$S$32*(-1)*'05 Målinger'!$E$14)</f>
        <v/>
      </c>
      <c r="I145" s="207" t="str">
        <f>IF('05 Målinger'!X155="","",('05 Målinger'!X155-'05 Målinger'!$G$19)*'02 Kostnader lønn, utstyr osv. '!$S$26*(-1))</f>
        <v/>
      </c>
      <c r="J145" s="207" t="str">
        <f>IF(AND('05 Målinger'!X155="",'05 Målinger'!AB155=""),"",('05 Målinger'!X155+'05 Målinger'!AB155-'05 Målinger'!H155)*'02 Kostnader lønn, utstyr osv. '!$S$21/60*(-1)*'05 Målinger'!$E$14)</f>
        <v/>
      </c>
      <c r="K145" s="208" t="str">
        <f>IF('05 Målinger'!X155="","",('kjøring-støtteark'!F148-'kjøring-støtteark'!D148)*'02 Kostnader lønn, utstyr osv. '!$S$21/60*(-1)*'05 Målinger'!$E$14)</f>
        <v/>
      </c>
      <c r="L145" s="209" t="str">
        <f>IF('05 Målinger'!AA155="","",('05 Målinger'!AA155-'05 Målinger'!J155)*'02 Kostnader lønn, utstyr osv. '!$S$37*'05 Målinger'!$E$14*(-1))</f>
        <v/>
      </c>
      <c r="M145" s="210" t="str">
        <f>IF('05 Målinger'!Z155="","",('05 Målinger'!Z155-'05 Målinger'!I155)*'02 Kostnader lønn, utstyr osv. '!$S$32*(-1)*'05 Målinger'!$E$14)</f>
        <v/>
      </c>
      <c r="N145" s="207" t="str">
        <f>IF('05 Målinger'!AI155="","",('05 Målinger'!AI155-'05 Målinger'!$G$19)*'02 Kostnader lønn, utstyr osv. '!$S$26*(-1))</f>
        <v/>
      </c>
      <c r="O145" s="207" t="str">
        <f>IF(AND('05 Målinger'!AI155="",'05 Målinger'!AM155=""),"",('05 Målinger'!AI155+'05 Målinger'!AM155-'05 Målinger'!H155)*'02 Kostnader lønn, utstyr osv. '!$S$21/60*(-1)*'05 Målinger'!$E$14)</f>
        <v/>
      </c>
      <c r="P145" s="208" t="str">
        <f>IF('05 Målinger'!AI155="","",('kjøring-støtteark'!F148-'kjøring-støtteark'!G148)*'02 Kostnader lønn, utstyr osv. '!$S$21/60*(-1)*'05 Målinger'!$E$14)</f>
        <v/>
      </c>
      <c r="Q145" s="209" t="str">
        <f>IF('05 Målinger'!AL155="","",('05 Målinger'!AL155-'05 Målinger'!J155)*'02 Kostnader lønn, utstyr osv. '!$S$37*'05 Målinger'!$E$14*(-1))</f>
        <v/>
      </c>
      <c r="R145" s="210" t="str">
        <f>IF('05 Målinger'!AK155="","",('05 Målinger'!AK155-'05 Målinger'!I155)*'02 Kostnader lønn, utstyr osv. '!$S$32*(-1)*'05 Målinger'!$E$14)</f>
        <v/>
      </c>
      <c r="S145" s="207" t="str">
        <f>IF('05 Målinger'!AT155="","",('05 Målinger'!AT155-'05 Målinger'!$G$19)*'02 Kostnader lønn, utstyr osv. '!$S$26*(-1))</f>
        <v/>
      </c>
      <c r="T145" s="207" t="str">
        <f>IF(AND('05 Målinger'!AT155="",'05 Målinger'!AX155=""),"",('05 Målinger'!AT155+'05 Målinger'!AX155-'05 Målinger'!H155)*'02 Kostnader lønn, utstyr osv. '!$S$21/60*(-1)*'05 Målinger'!$E$14)</f>
        <v/>
      </c>
      <c r="U145" s="208" t="str">
        <f>IF('05 Målinger'!AT155="","",('kjøring-støtteark'!F148-'kjøring-støtteark'!H148)*'02 Kostnader lønn, utstyr osv. '!$S$21/60*(-1)*'05 Målinger'!$E$14)</f>
        <v/>
      </c>
      <c r="V145" s="209" t="str">
        <f>IF('05 Målinger'!AW155="","",('05 Målinger'!AW155-'05 Målinger'!J155)*'02 Kostnader lønn, utstyr osv. '!$S$37*'05 Målinger'!$E$14*(-1))</f>
        <v/>
      </c>
      <c r="W145" s="210" t="str">
        <f>IF('05 Målinger'!AV155="","",('05 Målinger'!AV155-'05 Målinger'!I155)*'02 Kostnader lønn, utstyr osv. '!$S$32*(-1)*'05 Målinger'!$E$14)</f>
        <v/>
      </c>
      <c r="X145" s="30"/>
      <c r="Y145" s="30"/>
      <c r="Z145" s="31"/>
      <c r="AA145" s="33"/>
      <c r="AB145" s="32"/>
      <c r="AC145" s="30"/>
      <c r="AD145" s="30"/>
      <c r="AE145" s="31"/>
      <c r="AF145" s="33"/>
      <c r="AG145" s="32"/>
      <c r="AH145" s="30"/>
      <c r="AI145" s="30"/>
      <c r="AJ145" s="31"/>
      <c r="AK145" s="33"/>
      <c r="AL145" s="32"/>
      <c r="AM145" s="30"/>
      <c r="AN145" s="30"/>
      <c r="AO145" s="31"/>
      <c r="AP145" s="33"/>
      <c r="AQ145" s="32"/>
      <c r="AR145" s="30"/>
      <c r="AS145" s="30"/>
      <c r="AT145" s="31"/>
      <c r="AU145" s="33"/>
      <c r="AV145" s="32"/>
      <c r="AW145" s="30"/>
      <c r="AX145" s="30"/>
      <c r="AY145" s="31"/>
      <c r="AZ145" s="33"/>
      <c r="BA145" s="32"/>
      <c r="BB145" s="30"/>
      <c r="BC145" s="30"/>
      <c r="BD145" s="31"/>
      <c r="BE145" s="33"/>
      <c r="BF145" s="32"/>
      <c r="BG145" s="30"/>
      <c r="BH145" s="30"/>
      <c r="BI145" s="31"/>
      <c r="BJ145" s="33"/>
      <c r="BK145" s="32"/>
      <c r="BL145" s="30"/>
      <c r="BM145" s="30"/>
      <c r="BN145" s="31"/>
      <c r="BO145" s="33"/>
      <c r="BP145" s="32"/>
      <c r="BQ145" s="30"/>
      <c r="BR145" s="30"/>
      <c r="BS145" s="31"/>
      <c r="BT145" s="33"/>
      <c r="BU145" s="32"/>
      <c r="BV145" s="30"/>
      <c r="BW145" s="30"/>
      <c r="BX145" s="31"/>
      <c r="BY145" s="33"/>
      <c r="BZ145" s="32"/>
      <c r="CA145" s="30"/>
      <c r="CB145" s="30"/>
      <c r="CC145" s="31"/>
      <c r="CD145" s="33"/>
      <c r="CE145" s="32"/>
      <c r="CF145" s="30"/>
      <c r="CG145" s="30"/>
      <c r="CH145" s="31"/>
      <c r="CI145" s="33"/>
      <c r="CJ145" s="32"/>
      <c r="CK145" s="30"/>
      <c r="CL145" s="30"/>
      <c r="CM145" s="31"/>
      <c r="CN145" s="33"/>
      <c r="CO145" s="32"/>
      <c r="CP145" s="30"/>
      <c r="CQ145" s="30"/>
      <c r="CR145" s="31"/>
      <c r="CS145" s="33"/>
      <c r="CT145" s="32"/>
      <c r="CU145" s="30"/>
      <c r="CV145" s="30"/>
      <c r="CW145" s="31"/>
      <c r="CX145" s="33"/>
      <c r="CY145" s="32"/>
      <c r="CZ145" s="30"/>
      <c r="DA145" s="30"/>
      <c r="DB145" s="31"/>
      <c r="DC145" s="33"/>
      <c r="DD145" s="32"/>
      <c r="DE145" s="30"/>
      <c r="DF145" s="30"/>
      <c r="DG145" s="31"/>
      <c r="DH145" s="33"/>
      <c r="DI145" s="32"/>
      <c r="DJ145" s="30"/>
      <c r="DK145" s="30"/>
      <c r="DL145" s="31"/>
      <c r="DM145" s="33"/>
      <c r="DN145" s="32"/>
      <c r="DO145" s="30"/>
      <c r="DP145" s="30"/>
      <c r="DQ145" s="31"/>
      <c r="DR145" s="33"/>
      <c r="DS145" s="32"/>
      <c r="DT145" s="26">
        <f t="shared" si="5"/>
        <v>0</v>
      </c>
      <c r="DU145" s="254">
        <f t="shared" si="4"/>
        <v>0</v>
      </c>
    </row>
    <row r="146" spans="1:125">
      <c r="A146" s="204" t="str">
        <f>IF('04 Brukerregistrering'!C146="","",'04 Brukerregistrering'!C146)</f>
        <v/>
      </c>
      <c r="B146" s="205" t="str">
        <f>IF('04 Brukerregistrering'!G146="","",'04 Brukerregistrering'!G146)</f>
        <v/>
      </c>
      <c r="C146" s="206" t="str">
        <f>IF('04 Brukerregistrering'!I146="","",'04 Brukerregistrering'!I146)</f>
        <v/>
      </c>
      <c r="D146" s="207" t="str">
        <f>IF('05 Målinger'!M156="","",('05 Målinger'!M156-'05 Målinger'!$G$19)*'02 Kostnader lønn, utstyr osv. '!$S$26*(-1))</f>
        <v/>
      </c>
      <c r="E146" s="207" t="str">
        <f>IF(AND('05 Målinger'!N156="",'05 Målinger'!Q156=""),"",('05 Målinger'!N156+'05 Målinger'!Q156-'05 Målinger'!H156)*'02 Kostnader lønn, utstyr osv. '!$S$21/60*(-1)*'05 Målinger'!$E$14)</f>
        <v/>
      </c>
      <c r="F146" s="208" t="str">
        <f>IF('05 Målinger'!M156="","",('kjøring-støtteark'!E149-'kjøring-støtteark'!D149)*'02 Kostnader lønn, utstyr osv. '!$S$21/60*(-1)*'05 Målinger'!$E$14)</f>
        <v/>
      </c>
      <c r="G146" s="209" t="str">
        <f>IF('05 Målinger'!P156="","",('05 Målinger'!P156-'05 Målinger'!J156)*'02 Kostnader lønn, utstyr osv. '!$S$37*'05 Målinger'!$E$14*(-1))</f>
        <v/>
      </c>
      <c r="H146" s="210" t="str">
        <f>IF('05 Målinger'!O156="","",('05 Målinger'!O156-'05 Målinger'!I156)*'02 Kostnader lønn, utstyr osv. '!$S$32*(-1)*'05 Målinger'!$E$14)</f>
        <v/>
      </c>
      <c r="I146" s="207" t="str">
        <f>IF('05 Målinger'!X156="","",('05 Målinger'!X156-'05 Målinger'!$G$19)*'02 Kostnader lønn, utstyr osv. '!$S$26*(-1))</f>
        <v/>
      </c>
      <c r="J146" s="207" t="str">
        <f>IF(AND('05 Målinger'!X156="",'05 Målinger'!AB156=""),"",('05 Målinger'!X156+'05 Målinger'!AB156-'05 Målinger'!H156)*'02 Kostnader lønn, utstyr osv. '!$S$21/60*(-1)*'05 Målinger'!$E$14)</f>
        <v/>
      </c>
      <c r="K146" s="208" t="str">
        <f>IF('05 Målinger'!X156="","",('kjøring-støtteark'!F149-'kjøring-støtteark'!D149)*'02 Kostnader lønn, utstyr osv. '!$S$21/60*(-1)*'05 Målinger'!$E$14)</f>
        <v/>
      </c>
      <c r="L146" s="209" t="str">
        <f>IF('05 Målinger'!AA156="","",('05 Målinger'!AA156-'05 Målinger'!J156)*'02 Kostnader lønn, utstyr osv. '!$S$37*'05 Målinger'!$E$14*(-1))</f>
        <v/>
      </c>
      <c r="M146" s="210" t="str">
        <f>IF('05 Målinger'!Z156="","",('05 Målinger'!Z156-'05 Målinger'!I156)*'02 Kostnader lønn, utstyr osv. '!$S$32*(-1)*'05 Målinger'!$E$14)</f>
        <v/>
      </c>
      <c r="N146" s="207" t="str">
        <f>IF('05 Målinger'!AI156="","",('05 Målinger'!AI156-'05 Målinger'!$G$19)*'02 Kostnader lønn, utstyr osv. '!$S$26*(-1))</f>
        <v/>
      </c>
      <c r="O146" s="207" t="str">
        <f>IF(AND('05 Målinger'!AI156="",'05 Målinger'!AM156=""),"",('05 Målinger'!AI156+'05 Målinger'!AM156-'05 Målinger'!H156)*'02 Kostnader lønn, utstyr osv. '!$S$21/60*(-1)*'05 Målinger'!$E$14)</f>
        <v/>
      </c>
      <c r="P146" s="208" t="str">
        <f>IF('05 Målinger'!AI156="","",('kjøring-støtteark'!F149-'kjøring-støtteark'!G149)*'02 Kostnader lønn, utstyr osv. '!$S$21/60*(-1)*'05 Målinger'!$E$14)</f>
        <v/>
      </c>
      <c r="Q146" s="209" t="str">
        <f>IF('05 Målinger'!AL156="","",('05 Målinger'!AL156-'05 Målinger'!J156)*'02 Kostnader lønn, utstyr osv. '!$S$37*'05 Målinger'!$E$14*(-1))</f>
        <v/>
      </c>
      <c r="R146" s="210" t="str">
        <f>IF('05 Målinger'!AK156="","",('05 Målinger'!AK156-'05 Målinger'!I156)*'02 Kostnader lønn, utstyr osv. '!$S$32*(-1)*'05 Målinger'!$E$14)</f>
        <v/>
      </c>
      <c r="S146" s="207" t="str">
        <f>IF('05 Målinger'!AT156="","",('05 Målinger'!AT156-'05 Målinger'!$G$19)*'02 Kostnader lønn, utstyr osv. '!$S$26*(-1))</f>
        <v/>
      </c>
      <c r="T146" s="207" t="str">
        <f>IF(AND('05 Målinger'!AT156="",'05 Målinger'!AX156=""),"",('05 Målinger'!AT156+'05 Målinger'!AX156-'05 Målinger'!H156)*'02 Kostnader lønn, utstyr osv. '!$S$21/60*(-1)*'05 Målinger'!$E$14)</f>
        <v/>
      </c>
      <c r="U146" s="208" t="str">
        <f>IF('05 Målinger'!AT156="","",('kjøring-støtteark'!F149-'kjøring-støtteark'!H149)*'02 Kostnader lønn, utstyr osv. '!$S$21/60*(-1)*'05 Målinger'!$E$14)</f>
        <v/>
      </c>
      <c r="V146" s="209" t="str">
        <f>IF('05 Målinger'!AW156="","",('05 Målinger'!AW156-'05 Målinger'!J156)*'02 Kostnader lønn, utstyr osv. '!$S$37*'05 Målinger'!$E$14*(-1))</f>
        <v/>
      </c>
      <c r="W146" s="210" t="str">
        <f>IF('05 Målinger'!AV156="","",('05 Målinger'!AV156-'05 Målinger'!I156)*'02 Kostnader lønn, utstyr osv. '!$S$32*(-1)*'05 Målinger'!$E$14)</f>
        <v/>
      </c>
      <c r="X146" s="30"/>
      <c r="Y146" s="30"/>
      <c r="Z146" s="31"/>
      <c r="AA146" s="33"/>
      <c r="AB146" s="32"/>
      <c r="AC146" s="30"/>
      <c r="AD146" s="30"/>
      <c r="AE146" s="31"/>
      <c r="AF146" s="33"/>
      <c r="AG146" s="32"/>
      <c r="AH146" s="30"/>
      <c r="AI146" s="30"/>
      <c r="AJ146" s="31"/>
      <c r="AK146" s="33"/>
      <c r="AL146" s="32"/>
      <c r="AM146" s="30"/>
      <c r="AN146" s="30"/>
      <c r="AO146" s="31"/>
      <c r="AP146" s="33"/>
      <c r="AQ146" s="32"/>
      <c r="AR146" s="30"/>
      <c r="AS146" s="30"/>
      <c r="AT146" s="31"/>
      <c r="AU146" s="33"/>
      <c r="AV146" s="32"/>
      <c r="AW146" s="30"/>
      <c r="AX146" s="30"/>
      <c r="AY146" s="31"/>
      <c r="AZ146" s="33"/>
      <c r="BA146" s="32"/>
      <c r="BB146" s="30"/>
      <c r="BC146" s="30"/>
      <c r="BD146" s="31"/>
      <c r="BE146" s="33"/>
      <c r="BF146" s="32"/>
      <c r="BG146" s="30"/>
      <c r="BH146" s="30"/>
      <c r="BI146" s="31"/>
      <c r="BJ146" s="33"/>
      <c r="BK146" s="32"/>
      <c r="BL146" s="30"/>
      <c r="BM146" s="30"/>
      <c r="BN146" s="31"/>
      <c r="BO146" s="33"/>
      <c r="BP146" s="32"/>
      <c r="BQ146" s="30"/>
      <c r="BR146" s="30"/>
      <c r="BS146" s="31"/>
      <c r="BT146" s="33"/>
      <c r="BU146" s="32"/>
      <c r="BV146" s="30"/>
      <c r="BW146" s="30"/>
      <c r="BX146" s="31"/>
      <c r="BY146" s="33"/>
      <c r="BZ146" s="32"/>
      <c r="CA146" s="30"/>
      <c r="CB146" s="30"/>
      <c r="CC146" s="31"/>
      <c r="CD146" s="33"/>
      <c r="CE146" s="32"/>
      <c r="CF146" s="30"/>
      <c r="CG146" s="30"/>
      <c r="CH146" s="31"/>
      <c r="CI146" s="33"/>
      <c r="CJ146" s="32"/>
      <c r="CK146" s="30"/>
      <c r="CL146" s="30"/>
      <c r="CM146" s="31"/>
      <c r="CN146" s="33"/>
      <c r="CO146" s="32"/>
      <c r="CP146" s="30"/>
      <c r="CQ146" s="30"/>
      <c r="CR146" s="31"/>
      <c r="CS146" s="33"/>
      <c r="CT146" s="32"/>
      <c r="CU146" s="30"/>
      <c r="CV146" s="30"/>
      <c r="CW146" s="31"/>
      <c r="CX146" s="33"/>
      <c r="CY146" s="32"/>
      <c r="CZ146" s="30"/>
      <c r="DA146" s="30"/>
      <c r="DB146" s="31"/>
      <c r="DC146" s="33"/>
      <c r="DD146" s="32"/>
      <c r="DE146" s="30"/>
      <c r="DF146" s="30"/>
      <c r="DG146" s="31"/>
      <c r="DH146" s="33"/>
      <c r="DI146" s="32"/>
      <c r="DJ146" s="30"/>
      <c r="DK146" s="30"/>
      <c r="DL146" s="31"/>
      <c r="DM146" s="33"/>
      <c r="DN146" s="32"/>
      <c r="DO146" s="30"/>
      <c r="DP146" s="30"/>
      <c r="DQ146" s="31"/>
      <c r="DR146" s="33"/>
      <c r="DS146" s="32"/>
      <c r="DT146" s="26">
        <f t="shared" si="5"/>
        <v>0</v>
      </c>
      <c r="DU146" s="254">
        <f t="shared" si="4"/>
        <v>0</v>
      </c>
    </row>
    <row r="147" spans="1:125">
      <c r="A147" s="204" t="str">
        <f>IF('04 Brukerregistrering'!C147="","",'04 Brukerregistrering'!C147)</f>
        <v/>
      </c>
      <c r="B147" s="205" t="str">
        <f>IF('04 Brukerregistrering'!G147="","",'04 Brukerregistrering'!G147)</f>
        <v/>
      </c>
      <c r="C147" s="206" t="str">
        <f>IF('04 Brukerregistrering'!I147="","",'04 Brukerregistrering'!I147)</f>
        <v/>
      </c>
      <c r="D147" s="207" t="str">
        <f>IF('05 Målinger'!M157="","",('05 Målinger'!M157-'05 Målinger'!$G$19)*'02 Kostnader lønn, utstyr osv. '!$S$26*(-1))</f>
        <v/>
      </c>
      <c r="E147" s="207" t="str">
        <f>IF(AND('05 Målinger'!N157="",'05 Målinger'!Q157=""),"",('05 Målinger'!N157+'05 Målinger'!Q157-'05 Målinger'!H157)*'02 Kostnader lønn, utstyr osv. '!$S$21/60*(-1)*'05 Målinger'!$E$14)</f>
        <v/>
      </c>
      <c r="F147" s="208" t="str">
        <f>IF('05 Målinger'!M157="","",('kjøring-støtteark'!E150-'kjøring-støtteark'!D150)*'02 Kostnader lønn, utstyr osv. '!$S$21/60*(-1)*'05 Målinger'!$E$14)</f>
        <v/>
      </c>
      <c r="G147" s="209" t="str">
        <f>IF('05 Målinger'!P157="","",('05 Målinger'!P157-'05 Målinger'!J157)*'02 Kostnader lønn, utstyr osv. '!$S$37*'05 Målinger'!$E$14*(-1))</f>
        <v/>
      </c>
      <c r="H147" s="210" t="str">
        <f>IF('05 Målinger'!O157="","",('05 Målinger'!O157-'05 Målinger'!I157)*'02 Kostnader lønn, utstyr osv. '!$S$32*(-1)*'05 Målinger'!$E$14)</f>
        <v/>
      </c>
      <c r="I147" s="207" t="str">
        <f>IF('05 Målinger'!X157="","",('05 Målinger'!X157-'05 Målinger'!$G$19)*'02 Kostnader lønn, utstyr osv. '!$S$26*(-1))</f>
        <v/>
      </c>
      <c r="J147" s="207" t="str">
        <f>IF(AND('05 Målinger'!X157="",'05 Målinger'!AB157=""),"",('05 Målinger'!X157+'05 Målinger'!AB157-'05 Målinger'!H157)*'02 Kostnader lønn, utstyr osv. '!$S$21/60*(-1)*'05 Målinger'!$E$14)</f>
        <v/>
      </c>
      <c r="K147" s="208" t="str">
        <f>IF('05 Målinger'!X157="","",('kjøring-støtteark'!F150-'kjøring-støtteark'!D150)*'02 Kostnader lønn, utstyr osv. '!$S$21/60*(-1)*'05 Målinger'!$E$14)</f>
        <v/>
      </c>
      <c r="L147" s="209" t="str">
        <f>IF('05 Målinger'!AA157="","",('05 Målinger'!AA157-'05 Målinger'!J157)*'02 Kostnader lønn, utstyr osv. '!$S$37*'05 Målinger'!$E$14*(-1))</f>
        <v/>
      </c>
      <c r="M147" s="210" t="str">
        <f>IF('05 Målinger'!Z157="","",('05 Målinger'!Z157-'05 Målinger'!I157)*'02 Kostnader lønn, utstyr osv. '!$S$32*(-1)*'05 Målinger'!$E$14)</f>
        <v/>
      </c>
      <c r="N147" s="207" t="str">
        <f>IF('05 Målinger'!AI157="","",('05 Målinger'!AI157-'05 Målinger'!$G$19)*'02 Kostnader lønn, utstyr osv. '!$S$26*(-1))</f>
        <v/>
      </c>
      <c r="O147" s="207" t="str">
        <f>IF(AND('05 Målinger'!AI157="",'05 Målinger'!AM157=""),"",('05 Målinger'!AI157+'05 Målinger'!AM157-'05 Målinger'!H157)*'02 Kostnader lønn, utstyr osv. '!$S$21/60*(-1)*'05 Målinger'!$E$14)</f>
        <v/>
      </c>
      <c r="P147" s="208" t="str">
        <f>IF('05 Målinger'!AI157="","",('kjøring-støtteark'!F150-'kjøring-støtteark'!G150)*'02 Kostnader lønn, utstyr osv. '!$S$21/60*(-1)*'05 Målinger'!$E$14)</f>
        <v/>
      </c>
      <c r="Q147" s="209" t="str">
        <f>IF('05 Målinger'!AL157="","",('05 Målinger'!AL157-'05 Målinger'!J157)*'02 Kostnader lønn, utstyr osv. '!$S$37*'05 Målinger'!$E$14*(-1))</f>
        <v/>
      </c>
      <c r="R147" s="210" t="str">
        <f>IF('05 Målinger'!AK157="","",('05 Målinger'!AK157-'05 Målinger'!I157)*'02 Kostnader lønn, utstyr osv. '!$S$32*(-1)*'05 Målinger'!$E$14)</f>
        <v/>
      </c>
      <c r="S147" s="207" t="str">
        <f>IF('05 Målinger'!AT157="","",('05 Målinger'!AT157-'05 Målinger'!$G$19)*'02 Kostnader lønn, utstyr osv. '!$S$26*(-1))</f>
        <v/>
      </c>
      <c r="T147" s="207" t="str">
        <f>IF(AND('05 Målinger'!AT157="",'05 Målinger'!AX157=""),"",('05 Målinger'!AT157+'05 Målinger'!AX157-'05 Målinger'!H157)*'02 Kostnader lønn, utstyr osv. '!$S$21/60*(-1)*'05 Målinger'!$E$14)</f>
        <v/>
      </c>
      <c r="U147" s="208" t="str">
        <f>IF('05 Målinger'!AT157="","",('kjøring-støtteark'!F150-'kjøring-støtteark'!H150)*'02 Kostnader lønn, utstyr osv. '!$S$21/60*(-1)*'05 Målinger'!$E$14)</f>
        <v/>
      </c>
      <c r="V147" s="209" t="str">
        <f>IF('05 Målinger'!AW157="","",('05 Målinger'!AW157-'05 Målinger'!J157)*'02 Kostnader lønn, utstyr osv. '!$S$37*'05 Målinger'!$E$14*(-1))</f>
        <v/>
      </c>
      <c r="W147" s="210" t="str">
        <f>IF('05 Målinger'!AV157="","",('05 Målinger'!AV157-'05 Målinger'!I157)*'02 Kostnader lønn, utstyr osv. '!$S$32*(-1)*'05 Målinger'!$E$14)</f>
        <v/>
      </c>
      <c r="X147" s="30"/>
      <c r="Y147" s="30"/>
      <c r="Z147" s="31"/>
      <c r="AA147" s="33"/>
      <c r="AB147" s="32"/>
      <c r="AC147" s="30"/>
      <c r="AD147" s="30"/>
      <c r="AE147" s="31"/>
      <c r="AF147" s="33"/>
      <c r="AG147" s="32"/>
      <c r="AH147" s="30"/>
      <c r="AI147" s="30"/>
      <c r="AJ147" s="31"/>
      <c r="AK147" s="33"/>
      <c r="AL147" s="32"/>
      <c r="AM147" s="30"/>
      <c r="AN147" s="30"/>
      <c r="AO147" s="31"/>
      <c r="AP147" s="33"/>
      <c r="AQ147" s="32"/>
      <c r="AR147" s="30"/>
      <c r="AS147" s="30"/>
      <c r="AT147" s="31"/>
      <c r="AU147" s="33"/>
      <c r="AV147" s="32"/>
      <c r="AW147" s="30"/>
      <c r="AX147" s="30"/>
      <c r="AY147" s="31"/>
      <c r="AZ147" s="33"/>
      <c r="BA147" s="32"/>
      <c r="BB147" s="30"/>
      <c r="BC147" s="30"/>
      <c r="BD147" s="31"/>
      <c r="BE147" s="33"/>
      <c r="BF147" s="32"/>
      <c r="BG147" s="30"/>
      <c r="BH147" s="30"/>
      <c r="BI147" s="31"/>
      <c r="BJ147" s="33"/>
      <c r="BK147" s="32"/>
      <c r="BL147" s="30"/>
      <c r="BM147" s="30"/>
      <c r="BN147" s="31"/>
      <c r="BO147" s="33"/>
      <c r="BP147" s="32"/>
      <c r="BQ147" s="30"/>
      <c r="BR147" s="30"/>
      <c r="BS147" s="31"/>
      <c r="BT147" s="33"/>
      <c r="BU147" s="32"/>
      <c r="BV147" s="30"/>
      <c r="BW147" s="30"/>
      <c r="BX147" s="31"/>
      <c r="BY147" s="33"/>
      <c r="BZ147" s="32"/>
      <c r="CA147" s="30"/>
      <c r="CB147" s="30"/>
      <c r="CC147" s="31"/>
      <c r="CD147" s="33"/>
      <c r="CE147" s="32"/>
      <c r="CF147" s="30"/>
      <c r="CG147" s="30"/>
      <c r="CH147" s="31"/>
      <c r="CI147" s="33"/>
      <c r="CJ147" s="32"/>
      <c r="CK147" s="30"/>
      <c r="CL147" s="30"/>
      <c r="CM147" s="31"/>
      <c r="CN147" s="33"/>
      <c r="CO147" s="32"/>
      <c r="CP147" s="30"/>
      <c r="CQ147" s="30"/>
      <c r="CR147" s="31"/>
      <c r="CS147" s="33"/>
      <c r="CT147" s="32"/>
      <c r="CU147" s="30"/>
      <c r="CV147" s="30"/>
      <c r="CW147" s="31"/>
      <c r="CX147" s="33"/>
      <c r="CY147" s="32"/>
      <c r="CZ147" s="30"/>
      <c r="DA147" s="30"/>
      <c r="DB147" s="31"/>
      <c r="DC147" s="33"/>
      <c r="DD147" s="32"/>
      <c r="DE147" s="30"/>
      <c r="DF147" s="30"/>
      <c r="DG147" s="31"/>
      <c r="DH147" s="33"/>
      <c r="DI147" s="32"/>
      <c r="DJ147" s="30"/>
      <c r="DK147" s="30"/>
      <c r="DL147" s="31"/>
      <c r="DM147" s="33"/>
      <c r="DN147" s="32"/>
      <c r="DO147" s="30"/>
      <c r="DP147" s="30"/>
      <c r="DQ147" s="31"/>
      <c r="DR147" s="33"/>
      <c r="DS147" s="32"/>
      <c r="DT147" s="26">
        <f t="shared" si="5"/>
        <v>0</v>
      </c>
      <c r="DU147" s="254">
        <f t="shared" si="4"/>
        <v>0</v>
      </c>
    </row>
    <row r="148" spans="1:125">
      <c r="A148" s="204" t="str">
        <f>IF('04 Brukerregistrering'!C148="","",'04 Brukerregistrering'!C148)</f>
        <v/>
      </c>
      <c r="B148" s="205" t="str">
        <f>IF('04 Brukerregistrering'!G148="","",'04 Brukerregistrering'!G148)</f>
        <v/>
      </c>
      <c r="C148" s="206" t="str">
        <f>IF('04 Brukerregistrering'!I148="","",'04 Brukerregistrering'!I148)</f>
        <v/>
      </c>
      <c r="D148" s="207" t="str">
        <f>IF('05 Målinger'!M158="","",('05 Målinger'!M158-'05 Målinger'!$G$19)*'02 Kostnader lønn, utstyr osv. '!$S$26*(-1))</f>
        <v/>
      </c>
      <c r="E148" s="207" t="str">
        <f>IF(AND('05 Målinger'!N158="",'05 Målinger'!Q158=""),"",('05 Målinger'!N158+'05 Målinger'!Q158-'05 Målinger'!H158)*'02 Kostnader lønn, utstyr osv. '!$S$21/60*(-1)*'05 Målinger'!$E$14)</f>
        <v/>
      </c>
      <c r="F148" s="208" t="str">
        <f>IF('05 Målinger'!M158="","",('kjøring-støtteark'!E151-'kjøring-støtteark'!D151)*'02 Kostnader lønn, utstyr osv. '!$S$21/60*(-1)*'05 Målinger'!$E$14)</f>
        <v/>
      </c>
      <c r="G148" s="209" t="str">
        <f>IF('05 Målinger'!P158="","",('05 Målinger'!P158-'05 Målinger'!J158)*'02 Kostnader lønn, utstyr osv. '!$S$37*'05 Målinger'!$E$14*(-1))</f>
        <v/>
      </c>
      <c r="H148" s="210" t="str">
        <f>IF('05 Målinger'!O158="","",('05 Målinger'!O158-'05 Målinger'!I158)*'02 Kostnader lønn, utstyr osv. '!$S$32*(-1)*'05 Målinger'!$E$14)</f>
        <v/>
      </c>
      <c r="I148" s="207" t="str">
        <f>IF('05 Målinger'!X158="","",('05 Målinger'!X158-'05 Målinger'!$G$19)*'02 Kostnader lønn, utstyr osv. '!$S$26*(-1))</f>
        <v/>
      </c>
      <c r="J148" s="207" t="str">
        <f>IF(AND('05 Målinger'!X158="",'05 Målinger'!AB158=""),"",('05 Målinger'!X158+'05 Målinger'!AB158-'05 Målinger'!H158)*'02 Kostnader lønn, utstyr osv. '!$S$21/60*(-1)*'05 Målinger'!$E$14)</f>
        <v/>
      </c>
      <c r="K148" s="208" t="str">
        <f>IF('05 Målinger'!X158="","",('kjøring-støtteark'!F151-'kjøring-støtteark'!D151)*'02 Kostnader lønn, utstyr osv. '!$S$21/60*(-1)*'05 Målinger'!$E$14)</f>
        <v/>
      </c>
      <c r="L148" s="209" t="str">
        <f>IF('05 Målinger'!AA158="","",('05 Målinger'!AA158-'05 Målinger'!J158)*'02 Kostnader lønn, utstyr osv. '!$S$37*'05 Målinger'!$E$14*(-1))</f>
        <v/>
      </c>
      <c r="M148" s="210" t="str">
        <f>IF('05 Målinger'!Z158="","",('05 Målinger'!Z158-'05 Målinger'!I158)*'02 Kostnader lønn, utstyr osv. '!$S$32*(-1)*'05 Målinger'!$E$14)</f>
        <v/>
      </c>
      <c r="N148" s="207" t="str">
        <f>IF('05 Målinger'!AI158="","",('05 Målinger'!AI158-'05 Målinger'!$G$19)*'02 Kostnader lønn, utstyr osv. '!$S$26*(-1))</f>
        <v/>
      </c>
      <c r="O148" s="207" t="str">
        <f>IF(AND('05 Målinger'!AI158="",'05 Målinger'!AM158=""),"",('05 Målinger'!AI158+'05 Målinger'!AM158-'05 Målinger'!H158)*'02 Kostnader lønn, utstyr osv. '!$S$21/60*(-1)*'05 Målinger'!$E$14)</f>
        <v/>
      </c>
      <c r="P148" s="208" t="str">
        <f>IF('05 Målinger'!AI158="","",('kjøring-støtteark'!F151-'kjøring-støtteark'!G151)*'02 Kostnader lønn, utstyr osv. '!$S$21/60*(-1)*'05 Målinger'!$E$14)</f>
        <v/>
      </c>
      <c r="Q148" s="209" t="str">
        <f>IF('05 Målinger'!AL158="","",('05 Målinger'!AL158-'05 Målinger'!J158)*'02 Kostnader lønn, utstyr osv. '!$S$37*'05 Målinger'!$E$14*(-1))</f>
        <v/>
      </c>
      <c r="R148" s="210" t="str">
        <f>IF('05 Målinger'!AK158="","",('05 Målinger'!AK158-'05 Målinger'!I158)*'02 Kostnader lønn, utstyr osv. '!$S$32*(-1)*'05 Målinger'!$E$14)</f>
        <v/>
      </c>
      <c r="S148" s="207" t="str">
        <f>IF('05 Målinger'!AT158="","",('05 Målinger'!AT158-'05 Målinger'!$G$19)*'02 Kostnader lønn, utstyr osv. '!$S$26*(-1))</f>
        <v/>
      </c>
      <c r="T148" s="207" t="str">
        <f>IF(AND('05 Målinger'!AT158="",'05 Målinger'!AX158=""),"",('05 Målinger'!AT158+'05 Målinger'!AX158-'05 Målinger'!H158)*'02 Kostnader lønn, utstyr osv. '!$S$21/60*(-1)*'05 Målinger'!$E$14)</f>
        <v/>
      </c>
      <c r="U148" s="208" t="str">
        <f>IF('05 Målinger'!AT158="","",('kjøring-støtteark'!F151-'kjøring-støtteark'!H151)*'02 Kostnader lønn, utstyr osv. '!$S$21/60*(-1)*'05 Målinger'!$E$14)</f>
        <v/>
      </c>
      <c r="V148" s="209" t="str">
        <f>IF('05 Målinger'!AW158="","",('05 Målinger'!AW158-'05 Målinger'!J158)*'02 Kostnader lønn, utstyr osv. '!$S$37*'05 Målinger'!$E$14*(-1))</f>
        <v/>
      </c>
      <c r="W148" s="210" t="str">
        <f>IF('05 Målinger'!AV158="","",('05 Målinger'!AV158-'05 Målinger'!I158)*'02 Kostnader lønn, utstyr osv. '!$S$32*(-1)*'05 Målinger'!$E$14)</f>
        <v/>
      </c>
      <c r="X148" s="30"/>
      <c r="Y148" s="30"/>
      <c r="Z148" s="31"/>
      <c r="AA148" s="33"/>
      <c r="AB148" s="32"/>
      <c r="AC148" s="30"/>
      <c r="AD148" s="30"/>
      <c r="AE148" s="31"/>
      <c r="AF148" s="33"/>
      <c r="AG148" s="32"/>
      <c r="AH148" s="30"/>
      <c r="AI148" s="30"/>
      <c r="AJ148" s="31"/>
      <c r="AK148" s="33"/>
      <c r="AL148" s="32"/>
      <c r="AM148" s="30"/>
      <c r="AN148" s="30"/>
      <c r="AO148" s="31"/>
      <c r="AP148" s="33"/>
      <c r="AQ148" s="32"/>
      <c r="AR148" s="30"/>
      <c r="AS148" s="30"/>
      <c r="AT148" s="31"/>
      <c r="AU148" s="33"/>
      <c r="AV148" s="32"/>
      <c r="AW148" s="30"/>
      <c r="AX148" s="30"/>
      <c r="AY148" s="31"/>
      <c r="AZ148" s="33"/>
      <c r="BA148" s="32"/>
      <c r="BB148" s="30"/>
      <c r="BC148" s="30"/>
      <c r="BD148" s="31"/>
      <c r="BE148" s="33"/>
      <c r="BF148" s="32"/>
      <c r="BG148" s="30"/>
      <c r="BH148" s="30"/>
      <c r="BI148" s="31"/>
      <c r="BJ148" s="33"/>
      <c r="BK148" s="32"/>
      <c r="BL148" s="30"/>
      <c r="BM148" s="30"/>
      <c r="BN148" s="31"/>
      <c r="BO148" s="33"/>
      <c r="BP148" s="32"/>
      <c r="BQ148" s="30"/>
      <c r="BR148" s="30"/>
      <c r="BS148" s="31"/>
      <c r="BT148" s="33"/>
      <c r="BU148" s="32"/>
      <c r="BV148" s="30"/>
      <c r="BW148" s="30"/>
      <c r="BX148" s="31"/>
      <c r="BY148" s="33"/>
      <c r="BZ148" s="32"/>
      <c r="CA148" s="30"/>
      <c r="CB148" s="30"/>
      <c r="CC148" s="31"/>
      <c r="CD148" s="33"/>
      <c r="CE148" s="32"/>
      <c r="CF148" s="30"/>
      <c r="CG148" s="30"/>
      <c r="CH148" s="31"/>
      <c r="CI148" s="33"/>
      <c r="CJ148" s="32"/>
      <c r="CK148" s="30"/>
      <c r="CL148" s="30"/>
      <c r="CM148" s="31"/>
      <c r="CN148" s="33"/>
      <c r="CO148" s="32"/>
      <c r="CP148" s="30"/>
      <c r="CQ148" s="30"/>
      <c r="CR148" s="31"/>
      <c r="CS148" s="33"/>
      <c r="CT148" s="32"/>
      <c r="CU148" s="30"/>
      <c r="CV148" s="30"/>
      <c r="CW148" s="31"/>
      <c r="CX148" s="33"/>
      <c r="CY148" s="32"/>
      <c r="CZ148" s="30"/>
      <c r="DA148" s="30"/>
      <c r="DB148" s="31"/>
      <c r="DC148" s="33"/>
      <c r="DD148" s="32"/>
      <c r="DE148" s="30"/>
      <c r="DF148" s="30"/>
      <c r="DG148" s="31"/>
      <c r="DH148" s="33"/>
      <c r="DI148" s="32"/>
      <c r="DJ148" s="30"/>
      <c r="DK148" s="30"/>
      <c r="DL148" s="31"/>
      <c r="DM148" s="33"/>
      <c r="DN148" s="32"/>
      <c r="DO148" s="30"/>
      <c r="DP148" s="30"/>
      <c r="DQ148" s="31"/>
      <c r="DR148" s="33"/>
      <c r="DS148" s="32"/>
      <c r="DT148" s="26">
        <f t="shared" si="5"/>
        <v>0</v>
      </c>
      <c r="DU148" s="254">
        <f t="shared" si="4"/>
        <v>0</v>
      </c>
    </row>
    <row r="149" spans="1:125">
      <c r="A149" s="204" t="str">
        <f>IF('04 Brukerregistrering'!C149="","",'04 Brukerregistrering'!C149)</f>
        <v/>
      </c>
      <c r="B149" s="205" t="str">
        <f>IF('04 Brukerregistrering'!G149="","",'04 Brukerregistrering'!G149)</f>
        <v/>
      </c>
      <c r="C149" s="206" t="str">
        <f>IF('04 Brukerregistrering'!I149="","",'04 Brukerregistrering'!I149)</f>
        <v/>
      </c>
      <c r="D149" s="207" t="str">
        <f>IF('05 Målinger'!M159="","",('05 Målinger'!M159-'05 Målinger'!$G$19)*'02 Kostnader lønn, utstyr osv. '!$S$26*(-1))</f>
        <v/>
      </c>
      <c r="E149" s="207" t="str">
        <f>IF(AND('05 Målinger'!N159="",'05 Målinger'!Q159=""),"",('05 Målinger'!N159+'05 Målinger'!Q159-'05 Målinger'!H159)*'02 Kostnader lønn, utstyr osv. '!$S$21/60*(-1)*'05 Målinger'!$E$14)</f>
        <v/>
      </c>
      <c r="F149" s="208" t="str">
        <f>IF('05 Målinger'!M159="","",('kjøring-støtteark'!E152-'kjøring-støtteark'!D152)*'02 Kostnader lønn, utstyr osv. '!$S$21/60*(-1)*'05 Målinger'!$E$14)</f>
        <v/>
      </c>
      <c r="G149" s="209" t="str">
        <f>IF('05 Målinger'!P159="","",('05 Målinger'!P159-'05 Målinger'!J159)*'02 Kostnader lønn, utstyr osv. '!$S$37*'05 Målinger'!$E$14*(-1))</f>
        <v/>
      </c>
      <c r="H149" s="210" t="str">
        <f>IF('05 Målinger'!O159="","",('05 Målinger'!O159-'05 Målinger'!I159)*'02 Kostnader lønn, utstyr osv. '!$S$32*(-1)*'05 Målinger'!$E$14)</f>
        <v/>
      </c>
      <c r="I149" s="207" t="str">
        <f>IF('05 Målinger'!X159="","",('05 Målinger'!X159-'05 Målinger'!$G$19)*'02 Kostnader lønn, utstyr osv. '!$S$26*(-1))</f>
        <v/>
      </c>
      <c r="J149" s="207" t="str">
        <f>IF(AND('05 Målinger'!X159="",'05 Målinger'!AB159=""),"",('05 Målinger'!X159+'05 Målinger'!AB159-'05 Målinger'!H159)*'02 Kostnader lønn, utstyr osv. '!$S$21/60*(-1)*'05 Målinger'!$E$14)</f>
        <v/>
      </c>
      <c r="K149" s="208" t="str">
        <f>IF('05 Målinger'!X159="","",('kjøring-støtteark'!F152-'kjøring-støtteark'!D152)*'02 Kostnader lønn, utstyr osv. '!$S$21/60*(-1)*'05 Målinger'!$E$14)</f>
        <v/>
      </c>
      <c r="L149" s="209" t="str">
        <f>IF('05 Målinger'!AA159="","",('05 Målinger'!AA159-'05 Målinger'!J159)*'02 Kostnader lønn, utstyr osv. '!$S$37*'05 Målinger'!$E$14*(-1))</f>
        <v/>
      </c>
      <c r="M149" s="210" t="str">
        <f>IF('05 Målinger'!Z159="","",('05 Målinger'!Z159-'05 Målinger'!I159)*'02 Kostnader lønn, utstyr osv. '!$S$32*(-1)*'05 Målinger'!$E$14)</f>
        <v/>
      </c>
      <c r="N149" s="207" t="str">
        <f>IF('05 Målinger'!AI159="","",('05 Målinger'!AI159-'05 Målinger'!$G$19)*'02 Kostnader lønn, utstyr osv. '!$S$26*(-1))</f>
        <v/>
      </c>
      <c r="O149" s="207" t="str">
        <f>IF(AND('05 Målinger'!AI159="",'05 Målinger'!AM159=""),"",('05 Målinger'!AI159+'05 Målinger'!AM159-'05 Målinger'!H159)*'02 Kostnader lønn, utstyr osv. '!$S$21/60*(-1)*'05 Målinger'!$E$14)</f>
        <v/>
      </c>
      <c r="P149" s="208" t="str">
        <f>IF('05 Målinger'!AI159="","",('kjøring-støtteark'!F152-'kjøring-støtteark'!G152)*'02 Kostnader lønn, utstyr osv. '!$S$21/60*(-1)*'05 Målinger'!$E$14)</f>
        <v/>
      </c>
      <c r="Q149" s="209" t="str">
        <f>IF('05 Målinger'!AL159="","",('05 Målinger'!AL159-'05 Målinger'!J159)*'02 Kostnader lønn, utstyr osv. '!$S$37*'05 Målinger'!$E$14*(-1))</f>
        <v/>
      </c>
      <c r="R149" s="210" t="str">
        <f>IF('05 Målinger'!AK159="","",('05 Målinger'!AK159-'05 Målinger'!I159)*'02 Kostnader lønn, utstyr osv. '!$S$32*(-1)*'05 Målinger'!$E$14)</f>
        <v/>
      </c>
      <c r="S149" s="207" t="str">
        <f>IF('05 Målinger'!AT159="","",('05 Målinger'!AT159-'05 Målinger'!$G$19)*'02 Kostnader lønn, utstyr osv. '!$S$26*(-1))</f>
        <v/>
      </c>
      <c r="T149" s="207" t="str">
        <f>IF(AND('05 Målinger'!AT159="",'05 Målinger'!AX159=""),"",('05 Målinger'!AT159+'05 Målinger'!AX159-'05 Målinger'!H159)*'02 Kostnader lønn, utstyr osv. '!$S$21/60*(-1)*'05 Målinger'!$E$14)</f>
        <v/>
      </c>
      <c r="U149" s="208" t="str">
        <f>IF('05 Målinger'!AT159="","",('kjøring-støtteark'!F152-'kjøring-støtteark'!H152)*'02 Kostnader lønn, utstyr osv. '!$S$21/60*(-1)*'05 Målinger'!$E$14)</f>
        <v/>
      </c>
      <c r="V149" s="209" t="str">
        <f>IF('05 Målinger'!AW159="","",('05 Målinger'!AW159-'05 Målinger'!J159)*'02 Kostnader lønn, utstyr osv. '!$S$37*'05 Målinger'!$E$14*(-1))</f>
        <v/>
      </c>
      <c r="W149" s="210" t="str">
        <f>IF('05 Målinger'!AV159="","",('05 Målinger'!AV159-'05 Målinger'!I159)*'02 Kostnader lønn, utstyr osv. '!$S$32*(-1)*'05 Målinger'!$E$14)</f>
        <v/>
      </c>
      <c r="X149" s="30"/>
      <c r="Y149" s="30"/>
      <c r="Z149" s="31"/>
      <c r="AA149" s="33"/>
      <c r="AB149" s="32"/>
      <c r="AC149" s="30"/>
      <c r="AD149" s="30"/>
      <c r="AE149" s="31"/>
      <c r="AF149" s="33"/>
      <c r="AG149" s="32"/>
      <c r="AH149" s="30"/>
      <c r="AI149" s="30"/>
      <c r="AJ149" s="31"/>
      <c r="AK149" s="33"/>
      <c r="AL149" s="32"/>
      <c r="AM149" s="30"/>
      <c r="AN149" s="30"/>
      <c r="AO149" s="31"/>
      <c r="AP149" s="33"/>
      <c r="AQ149" s="32"/>
      <c r="AR149" s="30"/>
      <c r="AS149" s="30"/>
      <c r="AT149" s="31"/>
      <c r="AU149" s="33"/>
      <c r="AV149" s="32"/>
      <c r="AW149" s="30"/>
      <c r="AX149" s="30"/>
      <c r="AY149" s="31"/>
      <c r="AZ149" s="33"/>
      <c r="BA149" s="32"/>
      <c r="BB149" s="30"/>
      <c r="BC149" s="30"/>
      <c r="BD149" s="31"/>
      <c r="BE149" s="33"/>
      <c r="BF149" s="32"/>
      <c r="BG149" s="30"/>
      <c r="BH149" s="30"/>
      <c r="BI149" s="31"/>
      <c r="BJ149" s="33"/>
      <c r="BK149" s="32"/>
      <c r="BL149" s="30"/>
      <c r="BM149" s="30"/>
      <c r="BN149" s="31"/>
      <c r="BO149" s="33"/>
      <c r="BP149" s="32"/>
      <c r="BQ149" s="30"/>
      <c r="BR149" s="30"/>
      <c r="BS149" s="31"/>
      <c r="BT149" s="33"/>
      <c r="BU149" s="32"/>
      <c r="BV149" s="30"/>
      <c r="BW149" s="30"/>
      <c r="BX149" s="31"/>
      <c r="BY149" s="33"/>
      <c r="BZ149" s="32"/>
      <c r="CA149" s="30"/>
      <c r="CB149" s="30"/>
      <c r="CC149" s="31"/>
      <c r="CD149" s="33"/>
      <c r="CE149" s="32"/>
      <c r="CF149" s="30"/>
      <c r="CG149" s="30"/>
      <c r="CH149" s="31"/>
      <c r="CI149" s="33"/>
      <c r="CJ149" s="32"/>
      <c r="CK149" s="30"/>
      <c r="CL149" s="30"/>
      <c r="CM149" s="31"/>
      <c r="CN149" s="33"/>
      <c r="CO149" s="32"/>
      <c r="CP149" s="30"/>
      <c r="CQ149" s="30"/>
      <c r="CR149" s="31"/>
      <c r="CS149" s="33"/>
      <c r="CT149" s="32"/>
      <c r="CU149" s="30"/>
      <c r="CV149" s="30"/>
      <c r="CW149" s="31"/>
      <c r="CX149" s="33"/>
      <c r="CY149" s="32"/>
      <c r="CZ149" s="30"/>
      <c r="DA149" s="30"/>
      <c r="DB149" s="31"/>
      <c r="DC149" s="33"/>
      <c r="DD149" s="32"/>
      <c r="DE149" s="30"/>
      <c r="DF149" s="30"/>
      <c r="DG149" s="31"/>
      <c r="DH149" s="33"/>
      <c r="DI149" s="32"/>
      <c r="DJ149" s="30"/>
      <c r="DK149" s="30"/>
      <c r="DL149" s="31"/>
      <c r="DM149" s="33"/>
      <c r="DN149" s="32"/>
      <c r="DO149" s="30"/>
      <c r="DP149" s="30"/>
      <c r="DQ149" s="31"/>
      <c r="DR149" s="33"/>
      <c r="DS149" s="32"/>
      <c r="DT149" s="26">
        <f t="shared" si="5"/>
        <v>0</v>
      </c>
      <c r="DU149" s="254">
        <f t="shared" si="4"/>
        <v>0</v>
      </c>
    </row>
    <row r="150" spans="1:125">
      <c r="A150" s="204" t="str">
        <f>IF('04 Brukerregistrering'!C150="","",'04 Brukerregistrering'!C150)</f>
        <v/>
      </c>
      <c r="B150" s="205" t="str">
        <f>IF('04 Brukerregistrering'!G150="","",'04 Brukerregistrering'!G150)</f>
        <v/>
      </c>
      <c r="C150" s="206" t="str">
        <f>IF('04 Brukerregistrering'!I150="","",'04 Brukerregistrering'!I150)</f>
        <v/>
      </c>
      <c r="D150" s="207" t="str">
        <f>IF('05 Målinger'!M160="","",('05 Målinger'!M160-'05 Målinger'!$G$19)*'02 Kostnader lønn, utstyr osv. '!$S$26*(-1))</f>
        <v/>
      </c>
      <c r="E150" s="207" t="str">
        <f>IF(AND('05 Målinger'!N160="",'05 Målinger'!Q160=""),"",('05 Målinger'!N160+'05 Målinger'!Q160-'05 Målinger'!H160)*'02 Kostnader lønn, utstyr osv. '!$S$21/60*(-1)*'05 Målinger'!$E$14)</f>
        <v/>
      </c>
      <c r="F150" s="208" t="str">
        <f>IF('05 Målinger'!M160="","",('kjøring-støtteark'!E153-'kjøring-støtteark'!D153)*'02 Kostnader lønn, utstyr osv. '!$S$21/60*(-1)*'05 Målinger'!$E$14)</f>
        <v/>
      </c>
      <c r="G150" s="209" t="str">
        <f>IF('05 Målinger'!P160="","",('05 Målinger'!P160-'05 Målinger'!J160)*'02 Kostnader lønn, utstyr osv. '!$S$37*'05 Målinger'!$E$14*(-1))</f>
        <v/>
      </c>
      <c r="H150" s="210" t="str">
        <f>IF('05 Målinger'!O160="","",('05 Målinger'!O160-'05 Målinger'!I160)*'02 Kostnader lønn, utstyr osv. '!$S$32*(-1)*'05 Målinger'!$E$14)</f>
        <v/>
      </c>
      <c r="I150" s="207" t="str">
        <f>IF('05 Målinger'!X160="","",('05 Målinger'!X160-'05 Målinger'!$G$19)*'02 Kostnader lønn, utstyr osv. '!$S$26*(-1))</f>
        <v/>
      </c>
      <c r="J150" s="207" t="str">
        <f>IF(AND('05 Målinger'!X160="",'05 Målinger'!AB160=""),"",('05 Målinger'!X160+'05 Målinger'!AB160-'05 Målinger'!H160)*'02 Kostnader lønn, utstyr osv. '!$S$21/60*(-1)*'05 Målinger'!$E$14)</f>
        <v/>
      </c>
      <c r="K150" s="208" t="str">
        <f>IF('05 Målinger'!X160="","",('kjøring-støtteark'!F153-'kjøring-støtteark'!D153)*'02 Kostnader lønn, utstyr osv. '!$S$21/60*(-1)*'05 Målinger'!$E$14)</f>
        <v/>
      </c>
      <c r="L150" s="209" t="str">
        <f>IF('05 Målinger'!AA160="","",('05 Målinger'!AA160-'05 Målinger'!J160)*'02 Kostnader lønn, utstyr osv. '!$S$37*'05 Målinger'!$E$14*(-1))</f>
        <v/>
      </c>
      <c r="M150" s="210" t="str">
        <f>IF('05 Målinger'!Z160="","",('05 Målinger'!Z160-'05 Målinger'!I160)*'02 Kostnader lønn, utstyr osv. '!$S$32*(-1)*'05 Målinger'!$E$14)</f>
        <v/>
      </c>
      <c r="N150" s="207" t="str">
        <f>IF('05 Målinger'!AI160="","",('05 Målinger'!AI160-'05 Målinger'!$G$19)*'02 Kostnader lønn, utstyr osv. '!$S$26*(-1))</f>
        <v/>
      </c>
      <c r="O150" s="207" t="str">
        <f>IF(AND('05 Målinger'!AI160="",'05 Målinger'!AM160=""),"",('05 Målinger'!AI160+'05 Målinger'!AM160-'05 Målinger'!H160)*'02 Kostnader lønn, utstyr osv. '!$S$21/60*(-1)*'05 Målinger'!$E$14)</f>
        <v/>
      </c>
      <c r="P150" s="208" t="str">
        <f>IF('05 Målinger'!AI160="","",('kjøring-støtteark'!F153-'kjøring-støtteark'!G153)*'02 Kostnader lønn, utstyr osv. '!$S$21/60*(-1)*'05 Målinger'!$E$14)</f>
        <v/>
      </c>
      <c r="Q150" s="209" t="str">
        <f>IF('05 Målinger'!AL160="","",('05 Målinger'!AL160-'05 Målinger'!J160)*'02 Kostnader lønn, utstyr osv. '!$S$37*'05 Målinger'!$E$14*(-1))</f>
        <v/>
      </c>
      <c r="R150" s="210" t="str">
        <f>IF('05 Målinger'!AK160="","",('05 Målinger'!AK160-'05 Målinger'!I160)*'02 Kostnader lønn, utstyr osv. '!$S$32*(-1)*'05 Målinger'!$E$14)</f>
        <v/>
      </c>
      <c r="S150" s="207" t="str">
        <f>IF('05 Målinger'!AT160="","",('05 Målinger'!AT160-'05 Målinger'!$G$19)*'02 Kostnader lønn, utstyr osv. '!$S$26*(-1))</f>
        <v/>
      </c>
      <c r="T150" s="207" t="str">
        <f>IF(AND('05 Målinger'!AT160="",'05 Målinger'!AX160=""),"",('05 Målinger'!AT160+'05 Målinger'!AX160-'05 Målinger'!H160)*'02 Kostnader lønn, utstyr osv. '!$S$21/60*(-1)*'05 Målinger'!$E$14)</f>
        <v/>
      </c>
      <c r="U150" s="208" t="str">
        <f>IF('05 Målinger'!AT160="","",('kjøring-støtteark'!F153-'kjøring-støtteark'!H153)*'02 Kostnader lønn, utstyr osv. '!$S$21/60*(-1)*'05 Målinger'!$E$14)</f>
        <v/>
      </c>
      <c r="V150" s="209" t="str">
        <f>IF('05 Målinger'!AW160="","",('05 Målinger'!AW160-'05 Målinger'!J160)*'02 Kostnader lønn, utstyr osv. '!$S$37*'05 Målinger'!$E$14*(-1))</f>
        <v/>
      </c>
      <c r="W150" s="210" t="str">
        <f>IF('05 Målinger'!AV160="","",('05 Målinger'!AV160-'05 Målinger'!I160)*'02 Kostnader lønn, utstyr osv. '!$S$32*(-1)*'05 Målinger'!$E$14)</f>
        <v/>
      </c>
      <c r="X150" s="30"/>
      <c r="Y150" s="30"/>
      <c r="Z150" s="31"/>
      <c r="AA150" s="33"/>
      <c r="AB150" s="32"/>
      <c r="AC150" s="30"/>
      <c r="AD150" s="30"/>
      <c r="AE150" s="31"/>
      <c r="AF150" s="33"/>
      <c r="AG150" s="32"/>
      <c r="AH150" s="30"/>
      <c r="AI150" s="30"/>
      <c r="AJ150" s="31"/>
      <c r="AK150" s="33"/>
      <c r="AL150" s="32"/>
      <c r="AM150" s="30"/>
      <c r="AN150" s="30"/>
      <c r="AO150" s="31"/>
      <c r="AP150" s="33"/>
      <c r="AQ150" s="32"/>
      <c r="AR150" s="30"/>
      <c r="AS150" s="30"/>
      <c r="AT150" s="31"/>
      <c r="AU150" s="33"/>
      <c r="AV150" s="32"/>
      <c r="AW150" s="30"/>
      <c r="AX150" s="30"/>
      <c r="AY150" s="31"/>
      <c r="AZ150" s="33"/>
      <c r="BA150" s="32"/>
      <c r="BB150" s="30"/>
      <c r="BC150" s="30"/>
      <c r="BD150" s="31"/>
      <c r="BE150" s="33"/>
      <c r="BF150" s="32"/>
      <c r="BG150" s="30"/>
      <c r="BH150" s="30"/>
      <c r="BI150" s="31"/>
      <c r="BJ150" s="33"/>
      <c r="BK150" s="32"/>
      <c r="BL150" s="30"/>
      <c r="BM150" s="30"/>
      <c r="BN150" s="31"/>
      <c r="BO150" s="33"/>
      <c r="BP150" s="32"/>
      <c r="BQ150" s="30"/>
      <c r="BR150" s="30"/>
      <c r="BS150" s="31"/>
      <c r="BT150" s="33"/>
      <c r="BU150" s="32"/>
      <c r="BV150" s="30"/>
      <c r="BW150" s="30"/>
      <c r="BX150" s="31"/>
      <c r="BY150" s="33"/>
      <c r="BZ150" s="32"/>
      <c r="CA150" s="30"/>
      <c r="CB150" s="30"/>
      <c r="CC150" s="31"/>
      <c r="CD150" s="33"/>
      <c r="CE150" s="32"/>
      <c r="CF150" s="30"/>
      <c r="CG150" s="30"/>
      <c r="CH150" s="31"/>
      <c r="CI150" s="33"/>
      <c r="CJ150" s="32"/>
      <c r="CK150" s="30"/>
      <c r="CL150" s="30"/>
      <c r="CM150" s="31"/>
      <c r="CN150" s="33"/>
      <c r="CO150" s="32"/>
      <c r="CP150" s="30"/>
      <c r="CQ150" s="30"/>
      <c r="CR150" s="31"/>
      <c r="CS150" s="33"/>
      <c r="CT150" s="32"/>
      <c r="CU150" s="30"/>
      <c r="CV150" s="30"/>
      <c r="CW150" s="31"/>
      <c r="CX150" s="33"/>
      <c r="CY150" s="32"/>
      <c r="CZ150" s="30"/>
      <c r="DA150" s="30"/>
      <c r="DB150" s="31"/>
      <c r="DC150" s="33"/>
      <c r="DD150" s="32"/>
      <c r="DE150" s="30"/>
      <c r="DF150" s="30"/>
      <c r="DG150" s="31"/>
      <c r="DH150" s="33"/>
      <c r="DI150" s="32"/>
      <c r="DJ150" s="30"/>
      <c r="DK150" s="30"/>
      <c r="DL150" s="31"/>
      <c r="DM150" s="33"/>
      <c r="DN150" s="32"/>
      <c r="DO150" s="30"/>
      <c r="DP150" s="30"/>
      <c r="DQ150" s="31"/>
      <c r="DR150" s="33"/>
      <c r="DS150" s="32"/>
      <c r="DT150" s="26">
        <f t="shared" si="5"/>
        <v>0</v>
      </c>
      <c r="DU150" s="254">
        <f t="shared" si="4"/>
        <v>0</v>
      </c>
    </row>
    <row r="151" spans="1:125">
      <c r="A151" s="204" t="str">
        <f>IF('04 Brukerregistrering'!C151="","",'04 Brukerregistrering'!C151)</f>
        <v/>
      </c>
      <c r="B151" s="205" t="str">
        <f>IF('04 Brukerregistrering'!G151="","",'04 Brukerregistrering'!G151)</f>
        <v/>
      </c>
      <c r="C151" s="206" t="str">
        <f>IF('04 Brukerregistrering'!I151="","",'04 Brukerregistrering'!I151)</f>
        <v/>
      </c>
      <c r="D151" s="207" t="str">
        <f>IF('05 Målinger'!M161="","",('05 Målinger'!M161-'05 Målinger'!$G$19)*'02 Kostnader lønn, utstyr osv. '!$S$26*(-1))</f>
        <v/>
      </c>
      <c r="E151" s="207" t="str">
        <f>IF(AND('05 Målinger'!N161="",'05 Målinger'!Q161=""),"",('05 Målinger'!N161+'05 Målinger'!Q161-'05 Målinger'!H161)*'02 Kostnader lønn, utstyr osv. '!$S$21/60*(-1)*'05 Målinger'!$E$14)</f>
        <v/>
      </c>
      <c r="F151" s="208" t="str">
        <f>IF('05 Målinger'!M161="","",('kjøring-støtteark'!E154-'kjøring-støtteark'!D154)*'02 Kostnader lønn, utstyr osv. '!$S$21/60*(-1)*'05 Målinger'!$E$14)</f>
        <v/>
      </c>
      <c r="G151" s="209" t="str">
        <f>IF('05 Målinger'!P161="","",('05 Målinger'!P161-'05 Målinger'!J161)*'02 Kostnader lønn, utstyr osv. '!$S$37*'05 Målinger'!$E$14*(-1))</f>
        <v/>
      </c>
      <c r="H151" s="210" t="str">
        <f>IF('05 Målinger'!O161="","",('05 Målinger'!O161-'05 Målinger'!I161)*'02 Kostnader lønn, utstyr osv. '!$S$32*(-1)*'05 Målinger'!$E$14)</f>
        <v/>
      </c>
      <c r="I151" s="207" t="str">
        <f>IF('05 Målinger'!X161="","",('05 Målinger'!X161-'05 Målinger'!$G$19)*'02 Kostnader lønn, utstyr osv. '!$S$26*(-1))</f>
        <v/>
      </c>
      <c r="J151" s="207" t="str">
        <f>IF(AND('05 Målinger'!X161="",'05 Målinger'!AB161=""),"",('05 Målinger'!X161+'05 Målinger'!AB161-'05 Målinger'!H161)*'02 Kostnader lønn, utstyr osv. '!$S$21/60*(-1)*'05 Målinger'!$E$14)</f>
        <v/>
      </c>
      <c r="K151" s="208" t="str">
        <f>IF('05 Målinger'!X161="","",('kjøring-støtteark'!F154-'kjøring-støtteark'!D154)*'02 Kostnader lønn, utstyr osv. '!$S$21/60*(-1)*'05 Målinger'!$E$14)</f>
        <v/>
      </c>
      <c r="L151" s="209" t="str">
        <f>IF('05 Målinger'!AA161="","",('05 Målinger'!AA161-'05 Målinger'!J161)*'02 Kostnader lønn, utstyr osv. '!$S$37*'05 Målinger'!$E$14*(-1))</f>
        <v/>
      </c>
      <c r="M151" s="210" t="str">
        <f>IF('05 Målinger'!Z161="","",('05 Målinger'!Z161-'05 Målinger'!I161)*'02 Kostnader lønn, utstyr osv. '!$S$32*(-1)*'05 Målinger'!$E$14)</f>
        <v/>
      </c>
      <c r="N151" s="207" t="str">
        <f>IF('05 Målinger'!AI161="","",('05 Målinger'!AI161-'05 Målinger'!$G$19)*'02 Kostnader lønn, utstyr osv. '!$S$26*(-1))</f>
        <v/>
      </c>
      <c r="O151" s="207" t="str">
        <f>IF(AND('05 Målinger'!AI161="",'05 Målinger'!AM161=""),"",('05 Målinger'!AI161+'05 Målinger'!AM161-'05 Målinger'!H161)*'02 Kostnader lønn, utstyr osv. '!$S$21/60*(-1)*'05 Målinger'!$E$14)</f>
        <v/>
      </c>
      <c r="P151" s="208" t="str">
        <f>IF('05 Målinger'!AI161="","",('kjøring-støtteark'!F154-'kjøring-støtteark'!G154)*'02 Kostnader lønn, utstyr osv. '!$S$21/60*(-1)*'05 Målinger'!$E$14)</f>
        <v/>
      </c>
      <c r="Q151" s="209" t="str">
        <f>IF('05 Målinger'!AL161="","",('05 Målinger'!AL161-'05 Målinger'!J161)*'02 Kostnader lønn, utstyr osv. '!$S$37*'05 Målinger'!$E$14*(-1))</f>
        <v/>
      </c>
      <c r="R151" s="210" t="str">
        <f>IF('05 Målinger'!AK161="","",('05 Målinger'!AK161-'05 Målinger'!I161)*'02 Kostnader lønn, utstyr osv. '!$S$32*(-1)*'05 Målinger'!$E$14)</f>
        <v/>
      </c>
      <c r="S151" s="207" t="str">
        <f>IF('05 Målinger'!AT161="","",('05 Målinger'!AT161-'05 Målinger'!$G$19)*'02 Kostnader lønn, utstyr osv. '!$S$26*(-1))</f>
        <v/>
      </c>
      <c r="T151" s="207" t="str">
        <f>IF(AND('05 Målinger'!AT161="",'05 Målinger'!AX161=""),"",('05 Målinger'!AT161+'05 Målinger'!AX161-'05 Målinger'!H161)*'02 Kostnader lønn, utstyr osv. '!$S$21/60*(-1)*'05 Målinger'!$E$14)</f>
        <v/>
      </c>
      <c r="U151" s="208" t="str">
        <f>IF('05 Målinger'!AT161="","",('kjøring-støtteark'!F154-'kjøring-støtteark'!H154)*'02 Kostnader lønn, utstyr osv. '!$S$21/60*(-1)*'05 Målinger'!$E$14)</f>
        <v/>
      </c>
      <c r="V151" s="209" t="str">
        <f>IF('05 Målinger'!AW161="","",('05 Målinger'!AW161-'05 Målinger'!J161)*'02 Kostnader lønn, utstyr osv. '!$S$37*'05 Målinger'!$E$14*(-1))</f>
        <v/>
      </c>
      <c r="W151" s="210" t="str">
        <f>IF('05 Målinger'!AV161="","",('05 Målinger'!AV161-'05 Målinger'!I161)*'02 Kostnader lønn, utstyr osv. '!$S$32*(-1)*'05 Målinger'!$E$14)</f>
        <v/>
      </c>
      <c r="X151" s="30"/>
      <c r="Y151" s="30"/>
      <c r="Z151" s="31"/>
      <c r="AA151" s="33"/>
      <c r="AB151" s="32"/>
      <c r="AC151" s="30"/>
      <c r="AD151" s="30"/>
      <c r="AE151" s="31"/>
      <c r="AF151" s="33"/>
      <c r="AG151" s="32"/>
      <c r="AH151" s="30"/>
      <c r="AI151" s="30"/>
      <c r="AJ151" s="31"/>
      <c r="AK151" s="33"/>
      <c r="AL151" s="32"/>
      <c r="AM151" s="30"/>
      <c r="AN151" s="30"/>
      <c r="AO151" s="31"/>
      <c r="AP151" s="33"/>
      <c r="AQ151" s="32"/>
      <c r="AR151" s="30"/>
      <c r="AS151" s="30"/>
      <c r="AT151" s="31"/>
      <c r="AU151" s="33"/>
      <c r="AV151" s="32"/>
      <c r="AW151" s="30"/>
      <c r="AX151" s="30"/>
      <c r="AY151" s="31"/>
      <c r="AZ151" s="33"/>
      <c r="BA151" s="32"/>
      <c r="BB151" s="30"/>
      <c r="BC151" s="30"/>
      <c r="BD151" s="31"/>
      <c r="BE151" s="33"/>
      <c r="BF151" s="32"/>
      <c r="BG151" s="30"/>
      <c r="BH151" s="30"/>
      <c r="BI151" s="31"/>
      <c r="BJ151" s="33"/>
      <c r="BK151" s="32"/>
      <c r="BL151" s="30"/>
      <c r="BM151" s="30"/>
      <c r="BN151" s="31"/>
      <c r="BO151" s="33"/>
      <c r="BP151" s="32"/>
      <c r="BQ151" s="30"/>
      <c r="BR151" s="30"/>
      <c r="BS151" s="31"/>
      <c r="BT151" s="33"/>
      <c r="BU151" s="32"/>
      <c r="BV151" s="30"/>
      <c r="BW151" s="30"/>
      <c r="BX151" s="31"/>
      <c r="BY151" s="33"/>
      <c r="BZ151" s="32"/>
      <c r="CA151" s="30"/>
      <c r="CB151" s="30"/>
      <c r="CC151" s="31"/>
      <c r="CD151" s="33"/>
      <c r="CE151" s="32"/>
      <c r="CF151" s="30"/>
      <c r="CG151" s="30"/>
      <c r="CH151" s="31"/>
      <c r="CI151" s="33"/>
      <c r="CJ151" s="32"/>
      <c r="CK151" s="30"/>
      <c r="CL151" s="30"/>
      <c r="CM151" s="31"/>
      <c r="CN151" s="33"/>
      <c r="CO151" s="32"/>
      <c r="CP151" s="30"/>
      <c r="CQ151" s="30"/>
      <c r="CR151" s="31"/>
      <c r="CS151" s="33"/>
      <c r="CT151" s="32"/>
      <c r="CU151" s="30"/>
      <c r="CV151" s="30"/>
      <c r="CW151" s="31"/>
      <c r="CX151" s="33"/>
      <c r="CY151" s="32"/>
      <c r="CZ151" s="30"/>
      <c r="DA151" s="30"/>
      <c r="DB151" s="31"/>
      <c r="DC151" s="33"/>
      <c r="DD151" s="32"/>
      <c r="DE151" s="30"/>
      <c r="DF151" s="30"/>
      <c r="DG151" s="31"/>
      <c r="DH151" s="33"/>
      <c r="DI151" s="32"/>
      <c r="DJ151" s="30"/>
      <c r="DK151" s="30"/>
      <c r="DL151" s="31"/>
      <c r="DM151" s="33"/>
      <c r="DN151" s="32"/>
      <c r="DO151" s="30"/>
      <c r="DP151" s="30"/>
      <c r="DQ151" s="31"/>
      <c r="DR151" s="33"/>
      <c r="DS151" s="32"/>
      <c r="DT151" s="26">
        <f t="shared" si="5"/>
        <v>0</v>
      </c>
      <c r="DU151" s="254">
        <f t="shared" si="4"/>
        <v>0</v>
      </c>
    </row>
    <row r="152" spans="1:125">
      <c r="A152" s="204" t="str">
        <f>IF('04 Brukerregistrering'!C152="","",'04 Brukerregistrering'!C152)</f>
        <v/>
      </c>
      <c r="B152" s="205" t="str">
        <f>IF('04 Brukerregistrering'!G152="","",'04 Brukerregistrering'!G152)</f>
        <v/>
      </c>
      <c r="C152" s="206" t="str">
        <f>IF('04 Brukerregistrering'!I152="","",'04 Brukerregistrering'!I152)</f>
        <v/>
      </c>
      <c r="D152" s="207" t="str">
        <f>IF('05 Målinger'!M162="","",('05 Målinger'!M162-'05 Målinger'!$G$19)*'02 Kostnader lønn, utstyr osv. '!$S$26*(-1))</f>
        <v/>
      </c>
      <c r="E152" s="207" t="str">
        <f>IF(AND('05 Målinger'!N162="",'05 Målinger'!Q162=""),"",('05 Målinger'!N162+'05 Målinger'!Q162-'05 Målinger'!H162)*'02 Kostnader lønn, utstyr osv. '!$S$21/60*(-1)*'05 Målinger'!$E$14)</f>
        <v/>
      </c>
      <c r="F152" s="208" t="str">
        <f>IF('05 Målinger'!M162="","",('kjøring-støtteark'!E155-'kjøring-støtteark'!D155)*'02 Kostnader lønn, utstyr osv. '!$S$21/60*(-1)*'05 Målinger'!$E$14)</f>
        <v/>
      </c>
      <c r="G152" s="209" t="str">
        <f>IF('05 Målinger'!P162="","",('05 Målinger'!P162-'05 Målinger'!J162)*'02 Kostnader lønn, utstyr osv. '!$S$37*'05 Målinger'!$E$14*(-1))</f>
        <v/>
      </c>
      <c r="H152" s="210" t="str">
        <f>IF('05 Målinger'!O162="","",('05 Målinger'!O162-'05 Målinger'!I162)*'02 Kostnader lønn, utstyr osv. '!$S$32*(-1)*'05 Målinger'!$E$14)</f>
        <v/>
      </c>
      <c r="I152" s="207" t="str">
        <f>IF('05 Målinger'!X162="","",('05 Målinger'!X162-'05 Målinger'!$G$19)*'02 Kostnader lønn, utstyr osv. '!$S$26*(-1))</f>
        <v/>
      </c>
      <c r="J152" s="207" t="str">
        <f>IF(AND('05 Målinger'!X162="",'05 Målinger'!AB162=""),"",('05 Målinger'!X162+'05 Målinger'!AB162-'05 Målinger'!H162)*'02 Kostnader lønn, utstyr osv. '!$S$21/60*(-1)*'05 Målinger'!$E$14)</f>
        <v/>
      </c>
      <c r="K152" s="208" t="str">
        <f>IF('05 Målinger'!X162="","",('kjøring-støtteark'!F155-'kjøring-støtteark'!D155)*'02 Kostnader lønn, utstyr osv. '!$S$21/60*(-1)*'05 Målinger'!$E$14)</f>
        <v/>
      </c>
      <c r="L152" s="209" t="str">
        <f>IF('05 Målinger'!AA162="","",('05 Målinger'!AA162-'05 Målinger'!J162)*'02 Kostnader lønn, utstyr osv. '!$S$37*'05 Målinger'!$E$14*(-1))</f>
        <v/>
      </c>
      <c r="M152" s="210" t="str">
        <f>IF('05 Målinger'!Z162="","",('05 Målinger'!Z162-'05 Målinger'!I162)*'02 Kostnader lønn, utstyr osv. '!$S$32*(-1)*'05 Målinger'!$E$14)</f>
        <v/>
      </c>
      <c r="N152" s="207" t="str">
        <f>IF('05 Målinger'!AI162="","",('05 Målinger'!AI162-'05 Målinger'!$G$19)*'02 Kostnader lønn, utstyr osv. '!$S$26*(-1))</f>
        <v/>
      </c>
      <c r="O152" s="207" t="str">
        <f>IF(AND('05 Målinger'!AI162="",'05 Målinger'!AM162=""),"",('05 Målinger'!AI162+'05 Målinger'!AM162-'05 Målinger'!H162)*'02 Kostnader lønn, utstyr osv. '!$S$21/60*(-1)*'05 Målinger'!$E$14)</f>
        <v/>
      </c>
      <c r="P152" s="208" t="str">
        <f>IF('05 Målinger'!AI162="","",('kjøring-støtteark'!F155-'kjøring-støtteark'!G155)*'02 Kostnader lønn, utstyr osv. '!$S$21/60*(-1)*'05 Målinger'!$E$14)</f>
        <v/>
      </c>
      <c r="Q152" s="209" t="str">
        <f>IF('05 Målinger'!AL162="","",('05 Målinger'!AL162-'05 Målinger'!J162)*'02 Kostnader lønn, utstyr osv. '!$S$37*'05 Målinger'!$E$14*(-1))</f>
        <v/>
      </c>
      <c r="R152" s="210" t="str">
        <f>IF('05 Målinger'!AK162="","",('05 Målinger'!AK162-'05 Målinger'!I162)*'02 Kostnader lønn, utstyr osv. '!$S$32*(-1)*'05 Målinger'!$E$14)</f>
        <v/>
      </c>
      <c r="S152" s="207" t="str">
        <f>IF('05 Målinger'!AT162="","",('05 Målinger'!AT162-'05 Målinger'!$G$19)*'02 Kostnader lønn, utstyr osv. '!$S$26*(-1))</f>
        <v/>
      </c>
      <c r="T152" s="207" t="str">
        <f>IF(AND('05 Målinger'!AT162="",'05 Målinger'!AX162=""),"",('05 Målinger'!AT162+'05 Målinger'!AX162-'05 Målinger'!H162)*'02 Kostnader lønn, utstyr osv. '!$S$21/60*(-1)*'05 Målinger'!$E$14)</f>
        <v/>
      </c>
      <c r="U152" s="208" t="str">
        <f>IF('05 Målinger'!AT162="","",('kjøring-støtteark'!F155-'kjøring-støtteark'!H155)*'02 Kostnader lønn, utstyr osv. '!$S$21/60*(-1)*'05 Målinger'!$E$14)</f>
        <v/>
      </c>
      <c r="V152" s="209" t="str">
        <f>IF('05 Målinger'!AW162="","",('05 Målinger'!AW162-'05 Målinger'!J162)*'02 Kostnader lønn, utstyr osv. '!$S$37*'05 Målinger'!$E$14*(-1))</f>
        <v/>
      </c>
      <c r="W152" s="210" t="str">
        <f>IF('05 Målinger'!AV162="","",('05 Målinger'!AV162-'05 Målinger'!I162)*'02 Kostnader lønn, utstyr osv. '!$S$32*(-1)*'05 Målinger'!$E$14)</f>
        <v/>
      </c>
      <c r="X152" s="30"/>
      <c r="Y152" s="30"/>
      <c r="Z152" s="31"/>
      <c r="AA152" s="33"/>
      <c r="AB152" s="32"/>
      <c r="AC152" s="30"/>
      <c r="AD152" s="30"/>
      <c r="AE152" s="31"/>
      <c r="AF152" s="33"/>
      <c r="AG152" s="32"/>
      <c r="AH152" s="30"/>
      <c r="AI152" s="30"/>
      <c r="AJ152" s="31"/>
      <c r="AK152" s="33"/>
      <c r="AL152" s="32"/>
      <c r="AM152" s="30"/>
      <c r="AN152" s="30"/>
      <c r="AO152" s="31"/>
      <c r="AP152" s="33"/>
      <c r="AQ152" s="32"/>
      <c r="AR152" s="30"/>
      <c r="AS152" s="30"/>
      <c r="AT152" s="31"/>
      <c r="AU152" s="33"/>
      <c r="AV152" s="32"/>
      <c r="AW152" s="30"/>
      <c r="AX152" s="30"/>
      <c r="AY152" s="31"/>
      <c r="AZ152" s="33"/>
      <c r="BA152" s="32"/>
      <c r="BB152" s="30"/>
      <c r="BC152" s="30"/>
      <c r="BD152" s="31"/>
      <c r="BE152" s="33"/>
      <c r="BF152" s="32"/>
      <c r="BG152" s="30"/>
      <c r="BH152" s="30"/>
      <c r="BI152" s="31"/>
      <c r="BJ152" s="33"/>
      <c r="BK152" s="32"/>
      <c r="BL152" s="30"/>
      <c r="BM152" s="30"/>
      <c r="BN152" s="31"/>
      <c r="BO152" s="33"/>
      <c r="BP152" s="32"/>
      <c r="BQ152" s="30"/>
      <c r="BR152" s="30"/>
      <c r="BS152" s="31"/>
      <c r="BT152" s="33"/>
      <c r="BU152" s="32"/>
      <c r="BV152" s="30"/>
      <c r="BW152" s="30"/>
      <c r="BX152" s="31"/>
      <c r="BY152" s="33"/>
      <c r="BZ152" s="32"/>
      <c r="CA152" s="30"/>
      <c r="CB152" s="30"/>
      <c r="CC152" s="31"/>
      <c r="CD152" s="33"/>
      <c r="CE152" s="32"/>
      <c r="CF152" s="30"/>
      <c r="CG152" s="30"/>
      <c r="CH152" s="31"/>
      <c r="CI152" s="33"/>
      <c r="CJ152" s="32"/>
      <c r="CK152" s="30"/>
      <c r="CL152" s="30"/>
      <c r="CM152" s="31"/>
      <c r="CN152" s="33"/>
      <c r="CO152" s="32"/>
      <c r="CP152" s="30"/>
      <c r="CQ152" s="30"/>
      <c r="CR152" s="31"/>
      <c r="CS152" s="33"/>
      <c r="CT152" s="32"/>
      <c r="CU152" s="30"/>
      <c r="CV152" s="30"/>
      <c r="CW152" s="31"/>
      <c r="CX152" s="33"/>
      <c r="CY152" s="32"/>
      <c r="CZ152" s="30"/>
      <c r="DA152" s="30"/>
      <c r="DB152" s="31"/>
      <c r="DC152" s="33"/>
      <c r="DD152" s="32"/>
      <c r="DE152" s="30"/>
      <c r="DF152" s="30"/>
      <c r="DG152" s="31"/>
      <c r="DH152" s="33"/>
      <c r="DI152" s="32"/>
      <c r="DJ152" s="30"/>
      <c r="DK152" s="30"/>
      <c r="DL152" s="31"/>
      <c r="DM152" s="33"/>
      <c r="DN152" s="32"/>
      <c r="DO152" s="30"/>
      <c r="DP152" s="30"/>
      <c r="DQ152" s="31"/>
      <c r="DR152" s="33"/>
      <c r="DS152" s="32"/>
      <c r="DT152" s="26">
        <f t="shared" si="5"/>
        <v>0</v>
      </c>
      <c r="DU152" s="254">
        <f t="shared" si="4"/>
        <v>0</v>
      </c>
    </row>
    <row r="153" spans="1:125">
      <c r="A153" s="204" t="str">
        <f>IF('04 Brukerregistrering'!C153="","",'04 Brukerregistrering'!C153)</f>
        <v/>
      </c>
      <c r="B153" s="205" t="str">
        <f>IF('04 Brukerregistrering'!G153="","",'04 Brukerregistrering'!G153)</f>
        <v/>
      </c>
      <c r="C153" s="206" t="str">
        <f>IF('04 Brukerregistrering'!I153="","",'04 Brukerregistrering'!I153)</f>
        <v/>
      </c>
      <c r="D153" s="207" t="str">
        <f>IF('05 Målinger'!M163="","",('05 Målinger'!M163-'05 Målinger'!$G$19)*'02 Kostnader lønn, utstyr osv. '!$S$26*(-1))</f>
        <v/>
      </c>
      <c r="E153" s="207" t="str">
        <f>IF(AND('05 Målinger'!N163="",'05 Målinger'!Q163=""),"",('05 Målinger'!N163+'05 Målinger'!Q163-'05 Målinger'!H163)*'02 Kostnader lønn, utstyr osv. '!$S$21/60*(-1)*'05 Målinger'!$E$14)</f>
        <v/>
      </c>
      <c r="F153" s="208" t="str">
        <f>IF('05 Målinger'!M163="","",('kjøring-støtteark'!E156-'kjøring-støtteark'!D156)*'02 Kostnader lønn, utstyr osv. '!$S$21/60*(-1)*'05 Målinger'!$E$14)</f>
        <v/>
      </c>
      <c r="G153" s="209" t="str">
        <f>IF('05 Målinger'!P163="","",('05 Målinger'!P163-'05 Målinger'!J163)*'02 Kostnader lønn, utstyr osv. '!$S$37*'05 Målinger'!$E$14*(-1))</f>
        <v/>
      </c>
      <c r="H153" s="210" t="str">
        <f>IF('05 Målinger'!O163="","",('05 Målinger'!O163-'05 Målinger'!I163)*'02 Kostnader lønn, utstyr osv. '!$S$32*(-1)*'05 Målinger'!$E$14)</f>
        <v/>
      </c>
      <c r="I153" s="207" t="str">
        <f>IF('05 Målinger'!X163="","",('05 Målinger'!X163-'05 Målinger'!$G$19)*'02 Kostnader lønn, utstyr osv. '!$S$26*(-1))</f>
        <v/>
      </c>
      <c r="J153" s="207" t="str">
        <f>IF(AND('05 Målinger'!X163="",'05 Målinger'!AB163=""),"",('05 Målinger'!X163+'05 Målinger'!AB163-'05 Målinger'!H163)*'02 Kostnader lønn, utstyr osv. '!$S$21/60*(-1)*'05 Målinger'!$E$14)</f>
        <v/>
      </c>
      <c r="K153" s="208" t="str">
        <f>IF('05 Målinger'!X163="","",('kjøring-støtteark'!F156-'kjøring-støtteark'!D156)*'02 Kostnader lønn, utstyr osv. '!$S$21/60*(-1)*'05 Målinger'!$E$14)</f>
        <v/>
      </c>
      <c r="L153" s="209" t="str">
        <f>IF('05 Målinger'!AA163="","",('05 Målinger'!AA163-'05 Målinger'!J163)*'02 Kostnader lønn, utstyr osv. '!$S$37*'05 Målinger'!$E$14*(-1))</f>
        <v/>
      </c>
      <c r="M153" s="210" t="str">
        <f>IF('05 Målinger'!Z163="","",('05 Målinger'!Z163-'05 Målinger'!I163)*'02 Kostnader lønn, utstyr osv. '!$S$32*(-1)*'05 Målinger'!$E$14)</f>
        <v/>
      </c>
      <c r="N153" s="207" t="str">
        <f>IF('05 Målinger'!AI163="","",('05 Målinger'!AI163-'05 Målinger'!$G$19)*'02 Kostnader lønn, utstyr osv. '!$S$26*(-1))</f>
        <v/>
      </c>
      <c r="O153" s="207" t="str">
        <f>IF(AND('05 Målinger'!AI163="",'05 Målinger'!AM163=""),"",('05 Målinger'!AI163+'05 Målinger'!AM163-'05 Målinger'!H163)*'02 Kostnader lønn, utstyr osv. '!$S$21/60*(-1)*'05 Målinger'!$E$14)</f>
        <v/>
      </c>
      <c r="P153" s="208" t="str">
        <f>IF('05 Målinger'!AI163="","",('kjøring-støtteark'!F156-'kjøring-støtteark'!G156)*'02 Kostnader lønn, utstyr osv. '!$S$21/60*(-1)*'05 Målinger'!$E$14)</f>
        <v/>
      </c>
      <c r="Q153" s="209" t="str">
        <f>IF('05 Målinger'!AL163="","",('05 Målinger'!AL163-'05 Målinger'!J163)*'02 Kostnader lønn, utstyr osv. '!$S$37*'05 Målinger'!$E$14*(-1))</f>
        <v/>
      </c>
      <c r="R153" s="210" t="str">
        <f>IF('05 Målinger'!AK163="","",('05 Målinger'!AK163-'05 Målinger'!I163)*'02 Kostnader lønn, utstyr osv. '!$S$32*(-1)*'05 Målinger'!$E$14)</f>
        <v/>
      </c>
      <c r="S153" s="207" t="str">
        <f>IF('05 Målinger'!AT163="","",('05 Målinger'!AT163-'05 Målinger'!$G$19)*'02 Kostnader lønn, utstyr osv. '!$S$26*(-1))</f>
        <v/>
      </c>
      <c r="T153" s="207" t="str">
        <f>IF(AND('05 Målinger'!AT163="",'05 Målinger'!AX163=""),"",('05 Målinger'!AT163+'05 Målinger'!AX163-'05 Målinger'!H163)*'02 Kostnader lønn, utstyr osv. '!$S$21/60*(-1)*'05 Målinger'!$E$14)</f>
        <v/>
      </c>
      <c r="U153" s="208" t="str">
        <f>IF('05 Målinger'!AT163="","",('kjøring-støtteark'!F156-'kjøring-støtteark'!H156)*'02 Kostnader lønn, utstyr osv. '!$S$21/60*(-1)*'05 Målinger'!$E$14)</f>
        <v/>
      </c>
      <c r="V153" s="209" t="str">
        <f>IF('05 Målinger'!AW163="","",('05 Målinger'!AW163-'05 Målinger'!J163)*'02 Kostnader lønn, utstyr osv. '!$S$37*'05 Målinger'!$E$14*(-1))</f>
        <v/>
      </c>
      <c r="W153" s="210" t="str">
        <f>IF('05 Målinger'!AV163="","",('05 Målinger'!AV163-'05 Målinger'!I163)*'02 Kostnader lønn, utstyr osv. '!$S$32*(-1)*'05 Målinger'!$E$14)</f>
        <v/>
      </c>
      <c r="X153" s="30"/>
      <c r="Y153" s="30"/>
      <c r="Z153" s="31"/>
      <c r="AA153" s="33"/>
      <c r="AB153" s="32"/>
      <c r="AC153" s="30"/>
      <c r="AD153" s="30"/>
      <c r="AE153" s="31"/>
      <c r="AF153" s="33"/>
      <c r="AG153" s="32"/>
      <c r="AH153" s="30"/>
      <c r="AI153" s="30"/>
      <c r="AJ153" s="31"/>
      <c r="AK153" s="33"/>
      <c r="AL153" s="32"/>
      <c r="AM153" s="30"/>
      <c r="AN153" s="30"/>
      <c r="AO153" s="31"/>
      <c r="AP153" s="33"/>
      <c r="AQ153" s="32"/>
      <c r="AR153" s="30"/>
      <c r="AS153" s="30"/>
      <c r="AT153" s="31"/>
      <c r="AU153" s="33"/>
      <c r="AV153" s="32"/>
      <c r="AW153" s="30"/>
      <c r="AX153" s="30"/>
      <c r="AY153" s="31"/>
      <c r="AZ153" s="33"/>
      <c r="BA153" s="32"/>
      <c r="BB153" s="30"/>
      <c r="BC153" s="30"/>
      <c r="BD153" s="31"/>
      <c r="BE153" s="33"/>
      <c r="BF153" s="32"/>
      <c r="BG153" s="30"/>
      <c r="BH153" s="30"/>
      <c r="BI153" s="31"/>
      <c r="BJ153" s="33"/>
      <c r="BK153" s="32"/>
      <c r="BL153" s="30"/>
      <c r="BM153" s="30"/>
      <c r="BN153" s="31"/>
      <c r="BO153" s="33"/>
      <c r="BP153" s="32"/>
      <c r="BQ153" s="30"/>
      <c r="BR153" s="30"/>
      <c r="BS153" s="31"/>
      <c r="BT153" s="33"/>
      <c r="BU153" s="32"/>
      <c r="BV153" s="30"/>
      <c r="BW153" s="30"/>
      <c r="BX153" s="31"/>
      <c r="BY153" s="33"/>
      <c r="BZ153" s="32"/>
      <c r="CA153" s="30"/>
      <c r="CB153" s="30"/>
      <c r="CC153" s="31"/>
      <c r="CD153" s="33"/>
      <c r="CE153" s="32"/>
      <c r="CF153" s="30"/>
      <c r="CG153" s="30"/>
      <c r="CH153" s="31"/>
      <c r="CI153" s="33"/>
      <c r="CJ153" s="32"/>
      <c r="CK153" s="30"/>
      <c r="CL153" s="30"/>
      <c r="CM153" s="31"/>
      <c r="CN153" s="33"/>
      <c r="CO153" s="32"/>
      <c r="CP153" s="30"/>
      <c r="CQ153" s="30"/>
      <c r="CR153" s="31"/>
      <c r="CS153" s="33"/>
      <c r="CT153" s="32"/>
      <c r="CU153" s="30"/>
      <c r="CV153" s="30"/>
      <c r="CW153" s="31"/>
      <c r="CX153" s="33"/>
      <c r="CY153" s="32"/>
      <c r="CZ153" s="30"/>
      <c r="DA153" s="30"/>
      <c r="DB153" s="31"/>
      <c r="DC153" s="33"/>
      <c r="DD153" s="32"/>
      <c r="DE153" s="30"/>
      <c r="DF153" s="30"/>
      <c r="DG153" s="31"/>
      <c r="DH153" s="33"/>
      <c r="DI153" s="32"/>
      <c r="DJ153" s="30"/>
      <c r="DK153" s="30"/>
      <c r="DL153" s="31"/>
      <c r="DM153" s="33"/>
      <c r="DN153" s="32"/>
      <c r="DO153" s="30"/>
      <c r="DP153" s="30"/>
      <c r="DQ153" s="31"/>
      <c r="DR153" s="33"/>
      <c r="DS153" s="32"/>
      <c r="DT153" s="26">
        <f t="shared" si="5"/>
        <v>0</v>
      </c>
      <c r="DU153" s="254">
        <f t="shared" si="4"/>
        <v>0</v>
      </c>
    </row>
    <row r="154" spans="1:125">
      <c r="A154" s="204" t="str">
        <f>IF('04 Brukerregistrering'!C154="","",'04 Brukerregistrering'!C154)</f>
        <v/>
      </c>
      <c r="B154" s="205" t="str">
        <f>IF('04 Brukerregistrering'!G154="","",'04 Brukerregistrering'!G154)</f>
        <v/>
      </c>
      <c r="C154" s="206" t="str">
        <f>IF('04 Brukerregistrering'!I154="","",'04 Brukerregistrering'!I154)</f>
        <v/>
      </c>
      <c r="D154" s="207" t="str">
        <f>IF('05 Målinger'!M164="","",('05 Målinger'!M164-'05 Målinger'!$G$19)*'02 Kostnader lønn, utstyr osv. '!$S$26*(-1))</f>
        <v/>
      </c>
      <c r="E154" s="207" t="str">
        <f>IF(AND('05 Målinger'!N164="",'05 Målinger'!Q164=""),"",('05 Målinger'!N164+'05 Målinger'!Q164-'05 Målinger'!H164)*'02 Kostnader lønn, utstyr osv. '!$S$21/60*(-1)*'05 Målinger'!$E$14)</f>
        <v/>
      </c>
      <c r="F154" s="208" t="str">
        <f>IF('05 Målinger'!M164="","",('kjøring-støtteark'!E157-'kjøring-støtteark'!D157)*'02 Kostnader lønn, utstyr osv. '!$S$21/60*(-1)*'05 Målinger'!$E$14)</f>
        <v/>
      </c>
      <c r="G154" s="209" t="str">
        <f>IF('05 Målinger'!P164="","",('05 Målinger'!P164-'05 Målinger'!J164)*'02 Kostnader lønn, utstyr osv. '!$S$37*'05 Målinger'!$E$14*(-1))</f>
        <v/>
      </c>
      <c r="H154" s="210" t="str">
        <f>IF('05 Målinger'!O164="","",('05 Målinger'!O164-'05 Målinger'!I164)*'02 Kostnader lønn, utstyr osv. '!$S$32*(-1)*'05 Målinger'!$E$14)</f>
        <v/>
      </c>
      <c r="I154" s="207" t="str">
        <f>IF('05 Målinger'!X164="","",('05 Målinger'!X164-'05 Målinger'!$G$19)*'02 Kostnader lønn, utstyr osv. '!$S$26*(-1))</f>
        <v/>
      </c>
      <c r="J154" s="207" t="str">
        <f>IF(AND('05 Målinger'!X164="",'05 Målinger'!AB164=""),"",('05 Målinger'!X164+'05 Målinger'!AB164-'05 Målinger'!H164)*'02 Kostnader lønn, utstyr osv. '!$S$21/60*(-1)*'05 Målinger'!$E$14)</f>
        <v/>
      </c>
      <c r="K154" s="208" t="str">
        <f>IF('05 Målinger'!X164="","",('kjøring-støtteark'!F157-'kjøring-støtteark'!D157)*'02 Kostnader lønn, utstyr osv. '!$S$21/60*(-1)*'05 Målinger'!$E$14)</f>
        <v/>
      </c>
      <c r="L154" s="209" t="str">
        <f>IF('05 Målinger'!AA164="","",('05 Målinger'!AA164-'05 Målinger'!J164)*'02 Kostnader lønn, utstyr osv. '!$S$37*'05 Målinger'!$E$14*(-1))</f>
        <v/>
      </c>
      <c r="M154" s="210" t="str">
        <f>IF('05 Målinger'!Z164="","",('05 Målinger'!Z164-'05 Målinger'!I164)*'02 Kostnader lønn, utstyr osv. '!$S$32*(-1)*'05 Målinger'!$E$14)</f>
        <v/>
      </c>
      <c r="N154" s="207" t="str">
        <f>IF('05 Målinger'!AI164="","",('05 Målinger'!AI164-'05 Målinger'!$G$19)*'02 Kostnader lønn, utstyr osv. '!$S$26*(-1))</f>
        <v/>
      </c>
      <c r="O154" s="207" t="str">
        <f>IF(AND('05 Målinger'!AI164="",'05 Målinger'!AM164=""),"",('05 Målinger'!AI164+'05 Målinger'!AM164-'05 Målinger'!H164)*'02 Kostnader lønn, utstyr osv. '!$S$21/60*(-1)*'05 Målinger'!$E$14)</f>
        <v/>
      </c>
      <c r="P154" s="208" t="str">
        <f>IF('05 Målinger'!AI164="","",('kjøring-støtteark'!F157-'kjøring-støtteark'!G157)*'02 Kostnader lønn, utstyr osv. '!$S$21/60*(-1)*'05 Målinger'!$E$14)</f>
        <v/>
      </c>
      <c r="Q154" s="209" t="str">
        <f>IF('05 Målinger'!AL164="","",('05 Målinger'!AL164-'05 Målinger'!J164)*'02 Kostnader lønn, utstyr osv. '!$S$37*'05 Målinger'!$E$14*(-1))</f>
        <v/>
      </c>
      <c r="R154" s="210" t="str">
        <f>IF('05 Målinger'!AK164="","",('05 Målinger'!AK164-'05 Målinger'!I164)*'02 Kostnader lønn, utstyr osv. '!$S$32*(-1)*'05 Målinger'!$E$14)</f>
        <v/>
      </c>
      <c r="S154" s="207" t="str">
        <f>IF('05 Målinger'!AT164="","",('05 Målinger'!AT164-'05 Målinger'!$G$19)*'02 Kostnader lønn, utstyr osv. '!$S$26*(-1))</f>
        <v/>
      </c>
      <c r="T154" s="207" t="str">
        <f>IF(AND('05 Målinger'!AT164="",'05 Målinger'!AX164=""),"",('05 Målinger'!AT164+'05 Målinger'!AX164-'05 Målinger'!H164)*'02 Kostnader lønn, utstyr osv. '!$S$21/60*(-1)*'05 Målinger'!$E$14)</f>
        <v/>
      </c>
      <c r="U154" s="208" t="str">
        <f>IF('05 Målinger'!AT164="","",('kjøring-støtteark'!F157-'kjøring-støtteark'!H157)*'02 Kostnader lønn, utstyr osv. '!$S$21/60*(-1)*'05 Målinger'!$E$14)</f>
        <v/>
      </c>
      <c r="V154" s="209" t="str">
        <f>IF('05 Målinger'!AW164="","",('05 Målinger'!AW164-'05 Målinger'!J164)*'02 Kostnader lønn, utstyr osv. '!$S$37*'05 Målinger'!$E$14*(-1))</f>
        <v/>
      </c>
      <c r="W154" s="210" t="str">
        <f>IF('05 Målinger'!AV164="","",('05 Målinger'!AV164-'05 Målinger'!I164)*'02 Kostnader lønn, utstyr osv. '!$S$32*(-1)*'05 Målinger'!$E$14)</f>
        <v/>
      </c>
      <c r="X154" s="30"/>
      <c r="Y154" s="30"/>
      <c r="Z154" s="31"/>
      <c r="AA154" s="33"/>
      <c r="AB154" s="32"/>
      <c r="AC154" s="30"/>
      <c r="AD154" s="30"/>
      <c r="AE154" s="31"/>
      <c r="AF154" s="33"/>
      <c r="AG154" s="32"/>
      <c r="AH154" s="30"/>
      <c r="AI154" s="30"/>
      <c r="AJ154" s="31"/>
      <c r="AK154" s="33"/>
      <c r="AL154" s="32"/>
      <c r="AM154" s="30"/>
      <c r="AN154" s="30"/>
      <c r="AO154" s="31"/>
      <c r="AP154" s="33"/>
      <c r="AQ154" s="32"/>
      <c r="AR154" s="30"/>
      <c r="AS154" s="30"/>
      <c r="AT154" s="31"/>
      <c r="AU154" s="33"/>
      <c r="AV154" s="32"/>
      <c r="AW154" s="30"/>
      <c r="AX154" s="30"/>
      <c r="AY154" s="31"/>
      <c r="AZ154" s="33"/>
      <c r="BA154" s="32"/>
      <c r="BB154" s="30"/>
      <c r="BC154" s="30"/>
      <c r="BD154" s="31"/>
      <c r="BE154" s="33"/>
      <c r="BF154" s="32"/>
      <c r="BG154" s="30"/>
      <c r="BH154" s="30"/>
      <c r="BI154" s="31"/>
      <c r="BJ154" s="33"/>
      <c r="BK154" s="32"/>
      <c r="BL154" s="30"/>
      <c r="BM154" s="30"/>
      <c r="BN154" s="31"/>
      <c r="BO154" s="33"/>
      <c r="BP154" s="32"/>
      <c r="BQ154" s="30"/>
      <c r="BR154" s="30"/>
      <c r="BS154" s="31"/>
      <c r="BT154" s="33"/>
      <c r="BU154" s="32"/>
      <c r="BV154" s="30"/>
      <c r="BW154" s="30"/>
      <c r="BX154" s="31"/>
      <c r="BY154" s="33"/>
      <c r="BZ154" s="32"/>
      <c r="CA154" s="30"/>
      <c r="CB154" s="30"/>
      <c r="CC154" s="31"/>
      <c r="CD154" s="33"/>
      <c r="CE154" s="32"/>
      <c r="CF154" s="30"/>
      <c r="CG154" s="30"/>
      <c r="CH154" s="31"/>
      <c r="CI154" s="33"/>
      <c r="CJ154" s="32"/>
      <c r="CK154" s="30"/>
      <c r="CL154" s="30"/>
      <c r="CM154" s="31"/>
      <c r="CN154" s="33"/>
      <c r="CO154" s="32"/>
      <c r="CP154" s="30"/>
      <c r="CQ154" s="30"/>
      <c r="CR154" s="31"/>
      <c r="CS154" s="33"/>
      <c r="CT154" s="32"/>
      <c r="CU154" s="30"/>
      <c r="CV154" s="30"/>
      <c r="CW154" s="31"/>
      <c r="CX154" s="33"/>
      <c r="CY154" s="32"/>
      <c r="CZ154" s="30"/>
      <c r="DA154" s="30"/>
      <c r="DB154" s="31"/>
      <c r="DC154" s="33"/>
      <c r="DD154" s="32"/>
      <c r="DE154" s="30"/>
      <c r="DF154" s="30"/>
      <c r="DG154" s="31"/>
      <c r="DH154" s="33"/>
      <c r="DI154" s="32"/>
      <c r="DJ154" s="30"/>
      <c r="DK154" s="30"/>
      <c r="DL154" s="31"/>
      <c r="DM154" s="33"/>
      <c r="DN154" s="32"/>
      <c r="DO154" s="30"/>
      <c r="DP154" s="30"/>
      <c r="DQ154" s="31"/>
      <c r="DR154" s="33"/>
      <c r="DS154" s="32"/>
      <c r="DT154" s="26">
        <f t="shared" si="5"/>
        <v>0</v>
      </c>
      <c r="DU154" s="254">
        <f t="shared" si="4"/>
        <v>0</v>
      </c>
    </row>
    <row r="155" spans="1:125">
      <c r="A155" s="204" t="str">
        <f>IF('04 Brukerregistrering'!C155="","",'04 Brukerregistrering'!C155)</f>
        <v/>
      </c>
      <c r="B155" s="205" t="str">
        <f>IF('04 Brukerregistrering'!G155="","",'04 Brukerregistrering'!G155)</f>
        <v/>
      </c>
      <c r="C155" s="206" t="str">
        <f>IF('04 Brukerregistrering'!I155="","",'04 Brukerregistrering'!I155)</f>
        <v/>
      </c>
      <c r="D155" s="207" t="str">
        <f>IF('05 Målinger'!M165="","",('05 Målinger'!M165-'05 Målinger'!$G$19)*'02 Kostnader lønn, utstyr osv. '!$S$26*(-1))</f>
        <v/>
      </c>
      <c r="E155" s="207" t="str">
        <f>IF(AND('05 Målinger'!N165="",'05 Målinger'!Q165=""),"",('05 Målinger'!N165+'05 Målinger'!Q165-'05 Målinger'!H165)*'02 Kostnader lønn, utstyr osv. '!$S$21/60*(-1)*'05 Målinger'!$E$14)</f>
        <v/>
      </c>
      <c r="F155" s="208" t="str">
        <f>IF('05 Målinger'!M165="","",('kjøring-støtteark'!E158-'kjøring-støtteark'!D158)*'02 Kostnader lønn, utstyr osv. '!$S$21/60*(-1)*'05 Målinger'!$E$14)</f>
        <v/>
      </c>
      <c r="G155" s="209" t="str">
        <f>IF('05 Målinger'!P165="","",('05 Målinger'!P165-'05 Målinger'!J165)*'02 Kostnader lønn, utstyr osv. '!$S$37*'05 Målinger'!$E$14*(-1))</f>
        <v/>
      </c>
      <c r="H155" s="210" t="str">
        <f>IF('05 Målinger'!O165="","",('05 Målinger'!O165-'05 Målinger'!I165)*'02 Kostnader lønn, utstyr osv. '!$S$32*(-1)*'05 Målinger'!$E$14)</f>
        <v/>
      </c>
      <c r="I155" s="207" t="str">
        <f>IF('05 Målinger'!X165="","",('05 Målinger'!X165-'05 Målinger'!$G$19)*'02 Kostnader lønn, utstyr osv. '!$S$26*(-1))</f>
        <v/>
      </c>
      <c r="J155" s="207" t="str">
        <f>IF(AND('05 Målinger'!X165="",'05 Målinger'!AB165=""),"",('05 Målinger'!X165+'05 Målinger'!AB165-'05 Målinger'!H165)*'02 Kostnader lønn, utstyr osv. '!$S$21/60*(-1)*'05 Målinger'!$E$14)</f>
        <v/>
      </c>
      <c r="K155" s="208" t="str">
        <f>IF('05 Målinger'!X165="","",('kjøring-støtteark'!F158-'kjøring-støtteark'!D158)*'02 Kostnader lønn, utstyr osv. '!$S$21/60*(-1)*'05 Målinger'!$E$14)</f>
        <v/>
      </c>
      <c r="L155" s="209" t="str">
        <f>IF('05 Målinger'!AA165="","",('05 Målinger'!AA165-'05 Målinger'!J165)*'02 Kostnader lønn, utstyr osv. '!$S$37*'05 Målinger'!$E$14*(-1))</f>
        <v/>
      </c>
      <c r="M155" s="210" t="str">
        <f>IF('05 Målinger'!Z165="","",('05 Målinger'!Z165-'05 Målinger'!I165)*'02 Kostnader lønn, utstyr osv. '!$S$32*(-1)*'05 Målinger'!$E$14)</f>
        <v/>
      </c>
      <c r="N155" s="207" t="str">
        <f>IF('05 Målinger'!AI165="","",('05 Målinger'!AI165-'05 Målinger'!$G$19)*'02 Kostnader lønn, utstyr osv. '!$S$26*(-1))</f>
        <v/>
      </c>
      <c r="O155" s="207" t="str">
        <f>IF(AND('05 Målinger'!AI165="",'05 Målinger'!AM165=""),"",('05 Målinger'!AI165+'05 Målinger'!AM165-'05 Målinger'!H165)*'02 Kostnader lønn, utstyr osv. '!$S$21/60*(-1)*'05 Målinger'!$E$14)</f>
        <v/>
      </c>
      <c r="P155" s="208" t="str">
        <f>IF('05 Målinger'!AI165="","",('kjøring-støtteark'!F158-'kjøring-støtteark'!G158)*'02 Kostnader lønn, utstyr osv. '!$S$21/60*(-1)*'05 Målinger'!$E$14)</f>
        <v/>
      </c>
      <c r="Q155" s="209" t="str">
        <f>IF('05 Målinger'!AL165="","",('05 Målinger'!AL165-'05 Målinger'!J165)*'02 Kostnader lønn, utstyr osv. '!$S$37*'05 Målinger'!$E$14*(-1))</f>
        <v/>
      </c>
      <c r="R155" s="210" t="str">
        <f>IF('05 Målinger'!AK165="","",('05 Målinger'!AK165-'05 Målinger'!I165)*'02 Kostnader lønn, utstyr osv. '!$S$32*(-1)*'05 Målinger'!$E$14)</f>
        <v/>
      </c>
      <c r="S155" s="207" t="str">
        <f>IF('05 Målinger'!AT165="","",('05 Målinger'!AT165-'05 Målinger'!$G$19)*'02 Kostnader lønn, utstyr osv. '!$S$26*(-1))</f>
        <v/>
      </c>
      <c r="T155" s="207" t="str">
        <f>IF(AND('05 Målinger'!AT165="",'05 Målinger'!AX165=""),"",('05 Målinger'!AT165+'05 Målinger'!AX165-'05 Målinger'!H165)*'02 Kostnader lønn, utstyr osv. '!$S$21/60*(-1)*'05 Målinger'!$E$14)</f>
        <v/>
      </c>
      <c r="U155" s="208" t="str">
        <f>IF('05 Målinger'!AT165="","",('kjøring-støtteark'!F158-'kjøring-støtteark'!H158)*'02 Kostnader lønn, utstyr osv. '!$S$21/60*(-1)*'05 Målinger'!$E$14)</f>
        <v/>
      </c>
      <c r="V155" s="209" t="str">
        <f>IF('05 Målinger'!AW165="","",('05 Målinger'!AW165-'05 Målinger'!J165)*'02 Kostnader lønn, utstyr osv. '!$S$37*'05 Målinger'!$E$14*(-1))</f>
        <v/>
      </c>
      <c r="W155" s="210" t="str">
        <f>IF('05 Målinger'!AV165="","",('05 Målinger'!AV165-'05 Målinger'!I165)*'02 Kostnader lønn, utstyr osv. '!$S$32*(-1)*'05 Målinger'!$E$14)</f>
        <v/>
      </c>
      <c r="X155" s="30"/>
      <c r="Y155" s="30"/>
      <c r="Z155" s="31"/>
      <c r="AA155" s="33"/>
      <c r="AB155" s="32"/>
      <c r="AC155" s="30"/>
      <c r="AD155" s="30"/>
      <c r="AE155" s="31"/>
      <c r="AF155" s="33"/>
      <c r="AG155" s="32"/>
      <c r="AH155" s="30"/>
      <c r="AI155" s="30"/>
      <c r="AJ155" s="31"/>
      <c r="AK155" s="33"/>
      <c r="AL155" s="32"/>
      <c r="AM155" s="30"/>
      <c r="AN155" s="30"/>
      <c r="AO155" s="31"/>
      <c r="AP155" s="33"/>
      <c r="AQ155" s="32"/>
      <c r="AR155" s="30"/>
      <c r="AS155" s="30"/>
      <c r="AT155" s="31"/>
      <c r="AU155" s="33"/>
      <c r="AV155" s="32"/>
      <c r="AW155" s="30"/>
      <c r="AX155" s="30"/>
      <c r="AY155" s="31"/>
      <c r="AZ155" s="33"/>
      <c r="BA155" s="32"/>
      <c r="BB155" s="30"/>
      <c r="BC155" s="30"/>
      <c r="BD155" s="31"/>
      <c r="BE155" s="33"/>
      <c r="BF155" s="32"/>
      <c r="BG155" s="30"/>
      <c r="BH155" s="30"/>
      <c r="BI155" s="31"/>
      <c r="BJ155" s="33"/>
      <c r="BK155" s="32"/>
      <c r="BL155" s="30"/>
      <c r="BM155" s="30"/>
      <c r="BN155" s="31"/>
      <c r="BO155" s="33"/>
      <c r="BP155" s="32"/>
      <c r="BQ155" s="30"/>
      <c r="BR155" s="30"/>
      <c r="BS155" s="31"/>
      <c r="BT155" s="33"/>
      <c r="BU155" s="32"/>
      <c r="BV155" s="30"/>
      <c r="BW155" s="30"/>
      <c r="BX155" s="31"/>
      <c r="BY155" s="33"/>
      <c r="BZ155" s="32"/>
      <c r="CA155" s="30"/>
      <c r="CB155" s="30"/>
      <c r="CC155" s="31"/>
      <c r="CD155" s="33"/>
      <c r="CE155" s="32"/>
      <c r="CF155" s="30"/>
      <c r="CG155" s="30"/>
      <c r="CH155" s="31"/>
      <c r="CI155" s="33"/>
      <c r="CJ155" s="32"/>
      <c r="CK155" s="30"/>
      <c r="CL155" s="30"/>
      <c r="CM155" s="31"/>
      <c r="CN155" s="33"/>
      <c r="CO155" s="32"/>
      <c r="CP155" s="30"/>
      <c r="CQ155" s="30"/>
      <c r="CR155" s="31"/>
      <c r="CS155" s="33"/>
      <c r="CT155" s="32"/>
      <c r="CU155" s="30"/>
      <c r="CV155" s="30"/>
      <c r="CW155" s="31"/>
      <c r="CX155" s="33"/>
      <c r="CY155" s="32"/>
      <c r="CZ155" s="30"/>
      <c r="DA155" s="30"/>
      <c r="DB155" s="31"/>
      <c r="DC155" s="33"/>
      <c r="DD155" s="32"/>
      <c r="DE155" s="30"/>
      <c r="DF155" s="30"/>
      <c r="DG155" s="31"/>
      <c r="DH155" s="33"/>
      <c r="DI155" s="32"/>
      <c r="DJ155" s="30"/>
      <c r="DK155" s="30"/>
      <c r="DL155" s="31"/>
      <c r="DM155" s="33"/>
      <c r="DN155" s="32"/>
      <c r="DO155" s="30"/>
      <c r="DP155" s="30"/>
      <c r="DQ155" s="31"/>
      <c r="DR155" s="33"/>
      <c r="DS155" s="32"/>
      <c r="DT155" s="26">
        <f t="shared" si="5"/>
        <v>0</v>
      </c>
      <c r="DU155" s="254">
        <f t="shared" si="4"/>
        <v>0</v>
      </c>
    </row>
    <row r="156" spans="1:125">
      <c r="A156" s="204" t="str">
        <f>IF('04 Brukerregistrering'!C156="","",'04 Brukerregistrering'!C156)</f>
        <v/>
      </c>
      <c r="B156" s="205" t="str">
        <f>IF('04 Brukerregistrering'!G156="","",'04 Brukerregistrering'!G156)</f>
        <v/>
      </c>
      <c r="C156" s="206" t="str">
        <f>IF('04 Brukerregistrering'!I156="","",'04 Brukerregistrering'!I156)</f>
        <v/>
      </c>
      <c r="D156" s="207" t="str">
        <f>IF('05 Målinger'!M166="","",('05 Målinger'!M166-'05 Målinger'!$G$19)*'02 Kostnader lønn, utstyr osv. '!$S$26*(-1))</f>
        <v/>
      </c>
      <c r="E156" s="207" t="str">
        <f>IF(AND('05 Målinger'!N166="",'05 Målinger'!Q166=""),"",('05 Målinger'!N166+'05 Målinger'!Q166-'05 Målinger'!H166)*'02 Kostnader lønn, utstyr osv. '!$S$21/60*(-1)*'05 Målinger'!$E$14)</f>
        <v/>
      </c>
      <c r="F156" s="208" t="str">
        <f>IF('05 Målinger'!M166="","",('kjøring-støtteark'!E159-'kjøring-støtteark'!D159)*'02 Kostnader lønn, utstyr osv. '!$S$21/60*(-1)*'05 Målinger'!$E$14)</f>
        <v/>
      </c>
      <c r="G156" s="209" t="str">
        <f>IF('05 Målinger'!P166="","",('05 Målinger'!P166-'05 Målinger'!J166)*'02 Kostnader lønn, utstyr osv. '!$S$37*'05 Målinger'!$E$14*(-1))</f>
        <v/>
      </c>
      <c r="H156" s="210" t="str">
        <f>IF('05 Målinger'!O166="","",('05 Målinger'!O166-'05 Målinger'!I166)*'02 Kostnader lønn, utstyr osv. '!$S$32*(-1)*'05 Målinger'!$E$14)</f>
        <v/>
      </c>
      <c r="I156" s="207" t="str">
        <f>IF('05 Målinger'!X166="","",('05 Målinger'!X166-'05 Målinger'!$G$19)*'02 Kostnader lønn, utstyr osv. '!$S$26*(-1))</f>
        <v/>
      </c>
      <c r="J156" s="207" t="str">
        <f>IF(AND('05 Målinger'!X166="",'05 Målinger'!AB166=""),"",('05 Målinger'!X166+'05 Målinger'!AB166-'05 Målinger'!H166)*'02 Kostnader lønn, utstyr osv. '!$S$21/60*(-1)*'05 Målinger'!$E$14)</f>
        <v/>
      </c>
      <c r="K156" s="208" t="str">
        <f>IF('05 Målinger'!X166="","",('kjøring-støtteark'!F159-'kjøring-støtteark'!D159)*'02 Kostnader lønn, utstyr osv. '!$S$21/60*(-1)*'05 Målinger'!$E$14)</f>
        <v/>
      </c>
      <c r="L156" s="209" t="str">
        <f>IF('05 Målinger'!AA166="","",('05 Målinger'!AA166-'05 Målinger'!J166)*'02 Kostnader lønn, utstyr osv. '!$S$37*'05 Målinger'!$E$14*(-1))</f>
        <v/>
      </c>
      <c r="M156" s="210" t="str">
        <f>IF('05 Målinger'!Z166="","",('05 Målinger'!Z166-'05 Målinger'!I166)*'02 Kostnader lønn, utstyr osv. '!$S$32*(-1)*'05 Målinger'!$E$14)</f>
        <v/>
      </c>
      <c r="N156" s="207" t="str">
        <f>IF('05 Målinger'!AI166="","",('05 Målinger'!AI166-'05 Målinger'!$G$19)*'02 Kostnader lønn, utstyr osv. '!$S$26*(-1))</f>
        <v/>
      </c>
      <c r="O156" s="207" t="str">
        <f>IF(AND('05 Målinger'!AI166="",'05 Målinger'!AM166=""),"",('05 Målinger'!AI166+'05 Målinger'!AM166-'05 Målinger'!H166)*'02 Kostnader lønn, utstyr osv. '!$S$21/60*(-1)*'05 Målinger'!$E$14)</f>
        <v/>
      </c>
      <c r="P156" s="208" t="str">
        <f>IF('05 Målinger'!AI166="","",('kjøring-støtteark'!F159-'kjøring-støtteark'!G159)*'02 Kostnader lønn, utstyr osv. '!$S$21/60*(-1)*'05 Målinger'!$E$14)</f>
        <v/>
      </c>
      <c r="Q156" s="209" t="str">
        <f>IF('05 Målinger'!AL166="","",('05 Målinger'!AL166-'05 Målinger'!J166)*'02 Kostnader lønn, utstyr osv. '!$S$37*'05 Målinger'!$E$14*(-1))</f>
        <v/>
      </c>
      <c r="R156" s="210" t="str">
        <f>IF('05 Målinger'!AK166="","",('05 Målinger'!AK166-'05 Målinger'!I166)*'02 Kostnader lønn, utstyr osv. '!$S$32*(-1)*'05 Målinger'!$E$14)</f>
        <v/>
      </c>
      <c r="S156" s="207" t="str">
        <f>IF('05 Målinger'!AT166="","",('05 Målinger'!AT166-'05 Målinger'!$G$19)*'02 Kostnader lønn, utstyr osv. '!$S$26*(-1))</f>
        <v/>
      </c>
      <c r="T156" s="207" t="str">
        <f>IF(AND('05 Målinger'!AT166="",'05 Målinger'!AX166=""),"",('05 Målinger'!AT166+'05 Målinger'!AX166-'05 Målinger'!H166)*'02 Kostnader lønn, utstyr osv. '!$S$21/60*(-1)*'05 Målinger'!$E$14)</f>
        <v/>
      </c>
      <c r="U156" s="208" t="str">
        <f>IF('05 Målinger'!AT166="","",('kjøring-støtteark'!F159-'kjøring-støtteark'!H159)*'02 Kostnader lønn, utstyr osv. '!$S$21/60*(-1)*'05 Målinger'!$E$14)</f>
        <v/>
      </c>
      <c r="V156" s="209" t="str">
        <f>IF('05 Målinger'!AW166="","",('05 Målinger'!AW166-'05 Målinger'!J166)*'02 Kostnader lønn, utstyr osv. '!$S$37*'05 Målinger'!$E$14*(-1))</f>
        <v/>
      </c>
      <c r="W156" s="210" t="str">
        <f>IF('05 Målinger'!AV166="","",('05 Målinger'!AV166-'05 Målinger'!I166)*'02 Kostnader lønn, utstyr osv. '!$S$32*(-1)*'05 Målinger'!$E$14)</f>
        <v/>
      </c>
      <c r="X156" s="30"/>
      <c r="Y156" s="30"/>
      <c r="Z156" s="31"/>
      <c r="AA156" s="33"/>
      <c r="AB156" s="32"/>
      <c r="AC156" s="30"/>
      <c r="AD156" s="30"/>
      <c r="AE156" s="31"/>
      <c r="AF156" s="33"/>
      <c r="AG156" s="32"/>
      <c r="AH156" s="30"/>
      <c r="AI156" s="30"/>
      <c r="AJ156" s="31"/>
      <c r="AK156" s="33"/>
      <c r="AL156" s="32"/>
      <c r="AM156" s="30"/>
      <c r="AN156" s="30"/>
      <c r="AO156" s="31"/>
      <c r="AP156" s="33"/>
      <c r="AQ156" s="32"/>
      <c r="AR156" s="30"/>
      <c r="AS156" s="30"/>
      <c r="AT156" s="31"/>
      <c r="AU156" s="33"/>
      <c r="AV156" s="32"/>
      <c r="AW156" s="30"/>
      <c r="AX156" s="30"/>
      <c r="AY156" s="31"/>
      <c r="AZ156" s="33"/>
      <c r="BA156" s="32"/>
      <c r="BB156" s="30"/>
      <c r="BC156" s="30"/>
      <c r="BD156" s="31"/>
      <c r="BE156" s="33"/>
      <c r="BF156" s="32"/>
      <c r="BG156" s="30"/>
      <c r="BH156" s="30"/>
      <c r="BI156" s="31"/>
      <c r="BJ156" s="33"/>
      <c r="BK156" s="32"/>
      <c r="BL156" s="30"/>
      <c r="BM156" s="30"/>
      <c r="BN156" s="31"/>
      <c r="BO156" s="33"/>
      <c r="BP156" s="32"/>
      <c r="BQ156" s="30"/>
      <c r="BR156" s="30"/>
      <c r="BS156" s="31"/>
      <c r="BT156" s="33"/>
      <c r="BU156" s="32"/>
      <c r="BV156" s="30"/>
      <c r="BW156" s="30"/>
      <c r="BX156" s="31"/>
      <c r="BY156" s="33"/>
      <c r="BZ156" s="32"/>
      <c r="CA156" s="30"/>
      <c r="CB156" s="30"/>
      <c r="CC156" s="31"/>
      <c r="CD156" s="33"/>
      <c r="CE156" s="32"/>
      <c r="CF156" s="30"/>
      <c r="CG156" s="30"/>
      <c r="CH156" s="31"/>
      <c r="CI156" s="33"/>
      <c r="CJ156" s="32"/>
      <c r="CK156" s="30"/>
      <c r="CL156" s="30"/>
      <c r="CM156" s="31"/>
      <c r="CN156" s="33"/>
      <c r="CO156" s="32"/>
      <c r="CP156" s="30"/>
      <c r="CQ156" s="30"/>
      <c r="CR156" s="31"/>
      <c r="CS156" s="33"/>
      <c r="CT156" s="32"/>
      <c r="CU156" s="30"/>
      <c r="CV156" s="30"/>
      <c r="CW156" s="31"/>
      <c r="CX156" s="33"/>
      <c r="CY156" s="32"/>
      <c r="CZ156" s="30"/>
      <c r="DA156" s="30"/>
      <c r="DB156" s="31"/>
      <c r="DC156" s="33"/>
      <c r="DD156" s="32"/>
      <c r="DE156" s="30"/>
      <c r="DF156" s="30"/>
      <c r="DG156" s="31"/>
      <c r="DH156" s="33"/>
      <c r="DI156" s="32"/>
      <c r="DJ156" s="30"/>
      <c r="DK156" s="30"/>
      <c r="DL156" s="31"/>
      <c r="DM156" s="33"/>
      <c r="DN156" s="32"/>
      <c r="DO156" s="30"/>
      <c r="DP156" s="30"/>
      <c r="DQ156" s="31"/>
      <c r="DR156" s="33"/>
      <c r="DS156" s="32"/>
      <c r="DT156" s="26">
        <f t="shared" si="5"/>
        <v>0</v>
      </c>
      <c r="DU156" s="254">
        <f t="shared" si="4"/>
        <v>0</v>
      </c>
    </row>
    <row r="157" spans="1:125">
      <c r="A157" s="204" t="str">
        <f>IF('04 Brukerregistrering'!C157="","",'04 Brukerregistrering'!C157)</f>
        <v/>
      </c>
      <c r="B157" s="205" t="str">
        <f>IF('04 Brukerregistrering'!G157="","",'04 Brukerregistrering'!G157)</f>
        <v/>
      </c>
      <c r="C157" s="206" t="str">
        <f>IF('04 Brukerregistrering'!I157="","",'04 Brukerregistrering'!I157)</f>
        <v/>
      </c>
      <c r="D157" s="207" t="str">
        <f>IF('05 Målinger'!M167="","",('05 Målinger'!M167-'05 Målinger'!$G$19)*'02 Kostnader lønn, utstyr osv. '!$S$26*(-1))</f>
        <v/>
      </c>
      <c r="E157" s="207" t="str">
        <f>IF(AND('05 Målinger'!N167="",'05 Målinger'!Q167=""),"",('05 Målinger'!N167+'05 Målinger'!Q167-'05 Målinger'!H167)*'02 Kostnader lønn, utstyr osv. '!$S$21/60*(-1)*'05 Målinger'!$E$14)</f>
        <v/>
      </c>
      <c r="F157" s="208" t="str">
        <f>IF('05 Målinger'!M167="","",('kjøring-støtteark'!E160-'kjøring-støtteark'!D160)*'02 Kostnader lønn, utstyr osv. '!$S$21/60*(-1)*'05 Målinger'!$E$14)</f>
        <v/>
      </c>
      <c r="G157" s="209" t="str">
        <f>IF('05 Målinger'!P167="","",('05 Målinger'!P167-'05 Målinger'!J167)*'02 Kostnader lønn, utstyr osv. '!$S$37*'05 Målinger'!$E$14*(-1))</f>
        <v/>
      </c>
      <c r="H157" s="210" t="str">
        <f>IF('05 Målinger'!O167="","",('05 Målinger'!O167-'05 Målinger'!I167)*'02 Kostnader lønn, utstyr osv. '!$S$32*(-1)*'05 Målinger'!$E$14)</f>
        <v/>
      </c>
      <c r="I157" s="207" t="str">
        <f>IF('05 Målinger'!X167="","",('05 Målinger'!X167-'05 Målinger'!$G$19)*'02 Kostnader lønn, utstyr osv. '!$S$26*(-1))</f>
        <v/>
      </c>
      <c r="J157" s="207" t="str">
        <f>IF(AND('05 Målinger'!X167="",'05 Målinger'!AB167=""),"",('05 Målinger'!X167+'05 Målinger'!AB167-'05 Målinger'!H167)*'02 Kostnader lønn, utstyr osv. '!$S$21/60*(-1)*'05 Målinger'!$E$14)</f>
        <v/>
      </c>
      <c r="K157" s="208" t="str">
        <f>IF('05 Målinger'!X167="","",('kjøring-støtteark'!F160-'kjøring-støtteark'!D160)*'02 Kostnader lønn, utstyr osv. '!$S$21/60*(-1)*'05 Målinger'!$E$14)</f>
        <v/>
      </c>
      <c r="L157" s="209" t="str">
        <f>IF('05 Målinger'!AA167="","",('05 Målinger'!AA167-'05 Målinger'!J167)*'02 Kostnader lønn, utstyr osv. '!$S$37*'05 Målinger'!$E$14*(-1))</f>
        <v/>
      </c>
      <c r="M157" s="210" t="str">
        <f>IF('05 Målinger'!Z167="","",('05 Målinger'!Z167-'05 Målinger'!I167)*'02 Kostnader lønn, utstyr osv. '!$S$32*(-1)*'05 Målinger'!$E$14)</f>
        <v/>
      </c>
      <c r="N157" s="207" t="str">
        <f>IF('05 Målinger'!AI167="","",('05 Målinger'!AI167-'05 Målinger'!$G$19)*'02 Kostnader lønn, utstyr osv. '!$S$26*(-1))</f>
        <v/>
      </c>
      <c r="O157" s="207" t="str">
        <f>IF(AND('05 Målinger'!AI167="",'05 Målinger'!AM167=""),"",('05 Målinger'!AI167+'05 Målinger'!AM167-'05 Målinger'!H167)*'02 Kostnader lønn, utstyr osv. '!$S$21/60*(-1)*'05 Målinger'!$E$14)</f>
        <v/>
      </c>
      <c r="P157" s="208" t="str">
        <f>IF('05 Målinger'!AI167="","",('kjøring-støtteark'!F160-'kjøring-støtteark'!G160)*'02 Kostnader lønn, utstyr osv. '!$S$21/60*(-1)*'05 Målinger'!$E$14)</f>
        <v/>
      </c>
      <c r="Q157" s="209" t="str">
        <f>IF('05 Målinger'!AL167="","",('05 Målinger'!AL167-'05 Målinger'!J167)*'02 Kostnader lønn, utstyr osv. '!$S$37*'05 Målinger'!$E$14*(-1))</f>
        <v/>
      </c>
      <c r="R157" s="210" t="str">
        <f>IF('05 Målinger'!AK167="","",('05 Målinger'!AK167-'05 Målinger'!I167)*'02 Kostnader lønn, utstyr osv. '!$S$32*(-1)*'05 Målinger'!$E$14)</f>
        <v/>
      </c>
      <c r="S157" s="207" t="str">
        <f>IF('05 Målinger'!AT167="","",('05 Målinger'!AT167-'05 Målinger'!$G$19)*'02 Kostnader lønn, utstyr osv. '!$S$26*(-1))</f>
        <v/>
      </c>
      <c r="T157" s="207" t="str">
        <f>IF(AND('05 Målinger'!AT167="",'05 Målinger'!AX167=""),"",('05 Målinger'!AT167+'05 Målinger'!AX167-'05 Målinger'!H167)*'02 Kostnader lønn, utstyr osv. '!$S$21/60*(-1)*'05 Målinger'!$E$14)</f>
        <v/>
      </c>
      <c r="U157" s="208" t="str">
        <f>IF('05 Målinger'!AT167="","",('kjøring-støtteark'!F160-'kjøring-støtteark'!H160)*'02 Kostnader lønn, utstyr osv. '!$S$21/60*(-1)*'05 Målinger'!$E$14)</f>
        <v/>
      </c>
      <c r="V157" s="209" t="str">
        <f>IF('05 Målinger'!AW167="","",('05 Målinger'!AW167-'05 Målinger'!J167)*'02 Kostnader lønn, utstyr osv. '!$S$37*'05 Målinger'!$E$14*(-1))</f>
        <v/>
      </c>
      <c r="W157" s="210" t="str">
        <f>IF('05 Målinger'!AV167="","",('05 Målinger'!AV167-'05 Målinger'!I167)*'02 Kostnader lønn, utstyr osv. '!$S$32*(-1)*'05 Målinger'!$E$14)</f>
        <v/>
      </c>
      <c r="X157" s="30"/>
      <c r="Y157" s="30"/>
      <c r="Z157" s="31"/>
      <c r="AA157" s="33"/>
      <c r="AB157" s="32"/>
      <c r="AC157" s="30"/>
      <c r="AD157" s="30"/>
      <c r="AE157" s="31"/>
      <c r="AF157" s="33"/>
      <c r="AG157" s="32"/>
      <c r="AH157" s="30"/>
      <c r="AI157" s="30"/>
      <c r="AJ157" s="31"/>
      <c r="AK157" s="33"/>
      <c r="AL157" s="32"/>
      <c r="AM157" s="30"/>
      <c r="AN157" s="30"/>
      <c r="AO157" s="31"/>
      <c r="AP157" s="33"/>
      <c r="AQ157" s="32"/>
      <c r="AR157" s="30"/>
      <c r="AS157" s="30"/>
      <c r="AT157" s="31"/>
      <c r="AU157" s="33"/>
      <c r="AV157" s="32"/>
      <c r="AW157" s="30"/>
      <c r="AX157" s="30"/>
      <c r="AY157" s="31"/>
      <c r="AZ157" s="33"/>
      <c r="BA157" s="32"/>
      <c r="BB157" s="30"/>
      <c r="BC157" s="30"/>
      <c r="BD157" s="31"/>
      <c r="BE157" s="33"/>
      <c r="BF157" s="32"/>
      <c r="BG157" s="30"/>
      <c r="BH157" s="30"/>
      <c r="BI157" s="31"/>
      <c r="BJ157" s="33"/>
      <c r="BK157" s="32"/>
      <c r="BL157" s="30"/>
      <c r="BM157" s="30"/>
      <c r="BN157" s="31"/>
      <c r="BO157" s="33"/>
      <c r="BP157" s="32"/>
      <c r="BQ157" s="30"/>
      <c r="BR157" s="30"/>
      <c r="BS157" s="31"/>
      <c r="BT157" s="33"/>
      <c r="BU157" s="32"/>
      <c r="BV157" s="30"/>
      <c r="BW157" s="30"/>
      <c r="BX157" s="31"/>
      <c r="BY157" s="33"/>
      <c r="BZ157" s="32"/>
      <c r="CA157" s="30"/>
      <c r="CB157" s="30"/>
      <c r="CC157" s="31"/>
      <c r="CD157" s="33"/>
      <c r="CE157" s="32"/>
      <c r="CF157" s="30"/>
      <c r="CG157" s="30"/>
      <c r="CH157" s="31"/>
      <c r="CI157" s="33"/>
      <c r="CJ157" s="32"/>
      <c r="CK157" s="30"/>
      <c r="CL157" s="30"/>
      <c r="CM157" s="31"/>
      <c r="CN157" s="33"/>
      <c r="CO157" s="32"/>
      <c r="CP157" s="30"/>
      <c r="CQ157" s="30"/>
      <c r="CR157" s="31"/>
      <c r="CS157" s="33"/>
      <c r="CT157" s="32"/>
      <c r="CU157" s="30"/>
      <c r="CV157" s="30"/>
      <c r="CW157" s="31"/>
      <c r="CX157" s="33"/>
      <c r="CY157" s="32"/>
      <c r="CZ157" s="30"/>
      <c r="DA157" s="30"/>
      <c r="DB157" s="31"/>
      <c r="DC157" s="33"/>
      <c r="DD157" s="32"/>
      <c r="DE157" s="30"/>
      <c r="DF157" s="30"/>
      <c r="DG157" s="31"/>
      <c r="DH157" s="33"/>
      <c r="DI157" s="32"/>
      <c r="DJ157" s="30"/>
      <c r="DK157" s="30"/>
      <c r="DL157" s="31"/>
      <c r="DM157" s="33"/>
      <c r="DN157" s="32"/>
      <c r="DO157" s="30"/>
      <c r="DP157" s="30"/>
      <c r="DQ157" s="31"/>
      <c r="DR157" s="33"/>
      <c r="DS157" s="32"/>
      <c r="DT157" s="26">
        <f t="shared" si="5"/>
        <v>0</v>
      </c>
      <c r="DU157" s="254">
        <f t="shared" si="4"/>
        <v>0</v>
      </c>
    </row>
    <row r="158" spans="1:125">
      <c r="A158" s="204" t="str">
        <f>IF('04 Brukerregistrering'!C158="","",'04 Brukerregistrering'!C158)</f>
        <v/>
      </c>
      <c r="B158" s="205" t="str">
        <f>IF('04 Brukerregistrering'!G158="","",'04 Brukerregistrering'!G158)</f>
        <v/>
      </c>
      <c r="C158" s="206" t="str">
        <f>IF('04 Brukerregistrering'!I158="","",'04 Brukerregistrering'!I158)</f>
        <v/>
      </c>
      <c r="D158" s="207" t="str">
        <f>IF('05 Målinger'!M168="","",('05 Målinger'!M168-'05 Målinger'!$G$19)*'02 Kostnader lønn, utstyr osv. '!$S$26*(-1))</f>
        <v/>
      </c>
      <c r="E158" s="207" t="str">
        <f>IF(AND('05 Målinger'!N168="",'05 Målinger'!Q168=""),"",('05 Målinger'!N168+'05 Målinger'!Q168-'05 Målinger'!H168)*'02 Kostnader lønn, utstyr osv. '!$S$21/60*(-1)*'05 Målinger'!$E$14)</f>
        <v/>
      </c>
      <c r="F158" s="208" t="str">
        <f>IF('05 Målinger'!M168="","",('kjøring-støtteark'!E161-'kjøring-støtteark'!D161)*'02 Kostnader lønn, utstyr osv. '!$S$21/60*(-1)*'05 Målinger'!$E$14)</f>
        <v/>
      </c>
      <c r="G158" s="209" t="str">
        <f>IF('05 Målinger'!P168="","",('05 Målinger'!P168-'05 Målinger'!J168)*'02 Kostnader lønn, utstyr osv. '!$S$37*'05 Målinger'!$E$14*(-1))</f>
        <v/>
      </c>
      <c r="H158" s="210" t="str">
        <f>IF('05 Målinger'!O168="","",('05 Målinger'!O168-'05 Målinger'!I168)*'02 Kostnader lønn, utstyr osv. '!$S$32*(-1)*'05 Målinger'!$E$14)</f>
        <v/>
      </c>
      <c r="I158" s="207" t="str">
        <f>IF('05 Målinger'!X168="","",('05 Målinger'!X168-'05 Målinger'!$G$19)*'02 Kostnader lønn, utstyr osv. '!$S$26*(-1))</f>
        <v/>
      </c>
      <c r="J158" s="207" t="str">
        <f>IF(AND('05 Målinger'!X168="",'05 Målinger'!AB168=""),"",('05 Målinger'!X168+'05 Målinger'!AB168-'05 Målinger'!H168)*'02 Kostnader lønn, utstyr osv. '!$S$21/60*(-1)*'05 Målinger'!$E$14)</f>
        <v/>
      </c>
      <c r="K158" s="208" t="str">
        <f>IF('05 Målinger'!X168="","",('kjøring-støtteark'!F161-'kjøring-støtteark'!D161)*'02 Kostnader lønn, utstyr osv. '!$S$21/60*(-1)*'05 Målinger'!$E$14)</f>
        <v/>
      </c>
      <c r="L158" s="209" t="str">
        <f>IF('05 Målinger'!AA168="","",('05 Målinger'!AA168-'05 Målinger'!J168)*'02 Kostnader lønn, utstyr osv. '!$S$37*'05 Målinger'!$E$14*(-1))</f>
        <v/>
      </c>
      <c r="M158" s="210" t="str">
        <f>IF('05 Målinger'!Z168="","",('05 Målinger'!Z168-'05 Målinger'!I168)*'02 Kostnader lønn, utstyr osv. '!$S$32*(-1)*'05 Målinger'!$E$14)</f>
        <v/>
      </c>
      <c r="N158" s="207" t="str">
        <f>IF('05 Målinger'!AI168="","",('05 Målinger'!AI168-'05 Målinger'!$G$19)*'02 Kostnader lønn, utstyr osv. '!$S$26*(-1))</f>
        <v/>
      </c>
      <c r="O158" s="207" t="str">
        <f>IF(AND('05 Målinger'!AI168="",'05 Målinger'!AM168=""),"",('05 Målinger'!AI168+'05 Målinger'!AM168-'05 Målinger'!H168)*'02 Kostnader lønn, utstyr osv. '!$S$21/60*(-1)*'05 Målinger'!$E$14)</f>
        <v/>
      </c>
      <c r="P158" s="208" t="str">
        <f>IF('05 Målinger'!AI168="","",('kjøring-støtteark'!F161-'kjøring-støtteark'!G161)*'02 Kostnader lønn, utstyr osv. '!$S$21/60*(-1)*'05 Målinger'!$E$14)</f>
        <v/>
      </c>
      <c r="Q158" s="209" t="str">
        <f>IF('05 Målinger'!AL168="","",('05 Målinger'!AL168-'05 Målinger'!J168)*'02 Kostnader lønn, utstyr osv. '!$S$37*'05 Målinger'!$E$14*(-1))</f>
        <v/>
      </c>
      <c r="R158" s="210" t="str">
        <f>IF('05 Målinger'!AK168="","",('05 Målinger'!AK168-'05 Målinger'!I168)*'02 Kostnader lønn, utstyr osv. '!$S$32*(-1)*'05 Målinger'!$E$14)</f>
        <v/>
      </c>
      <c r="S158" s="207" t="str">
        <f>IF('05 Målinger'!AT168="","",('05 Målinger'!AT168-'05 Målinger'!$G$19)*'02 Kostnader lønn, utstyr osv. '!$S$26*(-1))</f>
        <v/>
      </c>
      <c r="T158" s="207" t="str">
        <f>IF(AND('05 Målinger'!AT168="",'05 Målinger'!AX168=""),"",('05 Målinger'!AT168+'05 Målinger'!AX168-'05 Målinger'!H168)*'02 Kostnader lønn, utstyr osv. '!$S$21/60*(-1)*'05 Målinger'!$E$14)</f>
        <v/>
      </c>
      <c r="U158" s="208" t="str">
        <f>IF('05 Målinger'!AT168="","",('kjøring-støtteark'!F161-'kjøring-støtteark'!H161)*'02 Kostnader lønn, utstyr osv. '!$S$21/60*(-1)*'05 Målinger'!$E$14)</f>
        <v/>
      </c>
      <c r="V158" s="209" t="str">
        <f>IF('05 Målinger'!AW168="","",('05 Målinger'!AW168-'05 Målinger'!J168)*'02 Kostnader lønn, utstyr osv. '!$S$37*'05 Målinger'!$E$14*(-1))</f>
        <v/>
      </c>
      <c r="W158" s="210" t="str">
        <f>IF('05 Målinger'!AV168="","",('05 Målinger'!AV168-'05 Målinger'!I168)*'02 Kostnader lønn, utstyr osv. '!$S$32*(-1)*'05 Målinger'!$E$14)</f>
        <v/>
      </c>
      <c r="X158" s="30"/>
      <c r="Y158" s="30"/>
      <c r="Z158" s="31"/>
      <c r="AA158" s="33"/>
      <c r="AB158" s="32"/>
      <c r="AC158" s="30"/>
      <c r="AD158" s="30"/>
      <c r="AE158" s="31"/>
      <c r="AF158" s="33"/>
      <c r="AG158" s="32"/>
      <c r="AH158" s="30"/>
      <c r="AI158" s="30"/>
      <c r="AJ158" s="31"/>
      <c r="AK158" s="33"/>
      <c r="AL158" s="32"/>
      <c r="AM158" s="30"/>
      <c r="AN158" s="30"/>
      <c r="AO158" s="31"/>
      <c r="AP158" s="33"/>
      <c r="AQ158" s="32"/>
      <c r="AR158" s="30"/>
      <c r="AS158" s="30"/>
      <c r="AT158" s="31"/>
      <c r="AU158" s="33"/>
      <c r="AV158" s="32"/>
      <c r="AW158" s="30"/>
      <c r="AX158" s="30"/>
      <c r="AY158" s="31"/>
      <c r="AZ158" s="33"/>
      <c r="BA158" s="32"/>
      <c r="BB158" s="30"/>
      <c r="BC158" s="30"/>
      <c r="BD158" s="31"/>
      <c r="BE158" s="33"/>
      <c r="BF158" s="32"/>
      <c r="BG158" s="30"/>
      <c r="BH158" s="30"/>
      <c r="BI158" s="31"/>
      <c r="BJ158" s="33"/>
      <c r="BK158" s="32"/>
      <c r="BL158" s="30"/>
      <c r="BM158" s="30"/>
      <c r="BN158" s="31"/>
      <c r="BO158" s="33"/>
      <c r="BP158" s="32"/>
      <c r="BQ158" s="30"/>
      <c r="BR158" s="30"/>
      <c r="BS158" s="31"/>
      <c r="BT158" s="33"/>
      <c r="BU158" s="32"/>
      <c r="BV158" s="30"/>
      <c r="BW158" s="30"/>
      <c r="BX158" s="31"/>
      <c r="BY158" s="33"/>
      <c r="BZ158" s="32"/>
      <c r="CA158" s="30"/>
      <c r="CB158" s="30"/>
      <c r="CC158" s="31"/>
      <c r="CD158" s="33"/>
      <c r="CE158" s="32"/>
      <c r="CF158" s="30"/>
      <c r="CG158" s="30"/>
      <c r="CH158" s="31"/>
      <c r="CI158" s="33"/>
      <c r="CJ158" s="32"/>
      <c r="CK158" s="30"/>
      <c r="CL158" s="30"/>
      <c r="CM158" s="31"/>
      <c r="CN158" s="33"/>
      <c r="CO158" s="32"/>
      <c r="CP158" s="30"/>
      <c r="CQ158" s="30"/>
      <c r="CR158" s="31"/>
      <c r="CS158" s="33"/>
      <c r="CT158" s="32"/>
      <c r="CU158" s="30"/>
      <c r="CV158" s="30"/>
      <c r="CW158" s="31"/>
      <c r="CX158" s="33"/>
      <c r="CY158" s="32"/>
      <c r="CZ158" s="30"/>
      <c r="DA158" s="30"/>
      <c r="DB158" s="31"/>
      <c r="DC158" s="33"/>
      <c r="DD158" s="32"/>
      <c r="DE158" s="30"/>
      <c r="DF158" s="30"/>
      <c r="DG158" s="31"/>
      <c r="DH158" s="33"/>
      <c r="DI158" s="32"/>
      <c r="DJ158" s="30"/>
      <c r="DK158" s="30"/>
      <c r="DL158" s="31"/>
      <c r="DM158" s="33"/>
      <c r="DN158" s="32"/>
      <c r="DO158" s="30"/>
      <c r="DP158" s="30"/>
      <c r="DQ158" s="31"/>
      <c r="DR158" s="33"/>
      <c r="DS158" s="32"/>
      <c r="DT158" s="26">
        <f t="shared" si="5"/>
        <v>0</v>
      </c>
      <c r="DU158" s="254">
        <f t="shared" si="4"/>
        <v>0</v>
      </c>
    </row>
    <row r="159" spans="1:125">
      <c r="A159" s="204" t="str">
        <f>IF('04 Brukerregistrering'!C159="","",'04 Brukerregistrering'!C159)</f>
        <v/>
      </c>
      <c r="B159" s="205" t="str">
        <f>IF('04 Brukerregistrering'!G159="","",'04 Brukerregistrering'!G159)</f>
        <v/>
      </c>
      <c r="C159" s="206" t="str">
        <f>IF('04 Brukerregistrering'!I159="","",'04 Brukerregistrering'!I159)</f>
        <v/>
      </c>
      <c r="D159" s="207" t="str">
        <f>IF('05 Målinger'!M169="","",('05 Målinger'!M169-'05 Målinger'!$G$19)*'02 Kostnader lønn, utstyr osv. '!$S$26*(-1))</f>
        <v/>
      </c>
      <c r="E159" s="207" t="str">
        <f>IF(AND('05 Målinger'!N169="",'05 Målinger'!Q169=""),"",('05 Målinger'!N169+'05 Målinger'!Q169-'05 Målinger'!H169)*'02 Kostnader lønn, utstyr osv. '!$S$21/60*(-1)*'05 Målinger'!$E$14)</f>
        <v/>
      </c>
      <c r="F159" s="208" t="str">
        <f>IF('05 Målinger'!M169="","",('kjøring-støtteark'!E162-'kjøring-støtteark'!D162)*'02 Kostnader lønn, utstyr osv. '!$S$21/60*(-1)*'05 Målinger'!$E$14)</f>
        <v/>
      </c>
      <c r="G159" s="209" t="str">
        <f>IF('05 Målinger'!P169="","",('05 Målinger'!P169-'05 Målinger'!J169)*'02 Kostnader lønn, utstyr osv. '!$S$37*'05 Målinger'!$E$14*(-1))</f>
        <v/>
      </c>
      <c r="H159" s="210" t="str">
        <f>IF('05 Målinger'!O169="","",('05 Målinger'!O169-'05 Målinger'!I169)*'02 Kostnader lønn, utstyr osv. '!$S$32*(-1)*'05 Målinger'!$E$14)</f>
        <v/>
      </c>
      <c r="I159" s="207" t="str">
        <f>IF('05 Målinger'!X169="","",('05 Målinger'!X169-'05 Målinger'!$G$19)*'02 Kostnader lønn, utstyr osv. '!$S$26*(-1))</f>
        <v/>
      </c>
      <c r="J159" s="207" t="str">
        <f>IF(AND('05 Målinger'!X169="",'05 Målinger'!AB169=""),"",('05 Målinger'!X169+'05 Målinger'!AB169-'05 Målinger'!H169)*'02 Kostnader lønn, utstyr osv. '!$S$21/60*(-1)*'05 Målinger'!$E$14)</f>
        <v/>
      </c>
      <c r="K159" s="208" t="str">
        <f>IF('05 Målinger'!X169="","",('kjøring-støtteark'!F162-'kjøring-støtteark'!D162)*'02 Kostnader lønn, utstyr osv. '!$S$21/60*(-1)*'05 Målinger'!$E$14)</f>
        <v/>
      </c>
      <c r="L159" s="209" t="str">
        <f>IF('05 Målinger'!AA169="","",('05 Målinger'!AA169-'05 Målinger'!J169)*'02 Kostnader lønn, utstyr osv. '!$S$37*'05 Målinger'!$E$14*(-1))</f>
        <v/>
      </c>
      <c r="M159" s="210" t="str">
        <f>IF('05 Målinger'!Z169="","",('05 Målinger'!Z169-'05 Målinger'!I169)*'02 Kostnader lønn, utstyr osv. '!$S$32*(-1)*'05 Målinger'!$E$14)</f>
        <v/>
      </c>
      <c r="N159" s="207" t="str">
        <f>IF('05 Målinger'!AI169="","",('05 Målinger'!AI169-'05 Målinger'!$G$19)*'02 Kostnader lønn, utstyr osv. '!$S$26*(-1))</f>
        <v/>
      </c>
      <c r="O159" s="207" t="str">
        <f>IF(AND('05 Målinger'!AI169="",'05 Målinger'!AM169=""),"",('05 Målinger'!AI169+'05 Målinger'!AM169-'05 Målinger'!H169)*'02 Kostnader lønn, utstyr osv. '!$S$21/60*(-1)*'05 Målinger'!$E$14)</f>
        <v/>
      </c>
      <c r="P159" s="208" t="str">
        <f>IF('05 Målinger'!AI169="","",('kjøring-støtteark'!F162-'kjøring-støtteark'!G162)*'02 Kostnader lønn, utstyr osv. '!$S$21/60*(-1)*'05 Målinger'!$E$14)</f>
        <v/>
      </c>
      <c r="Q159" s="209" t="str">
        <f>IF('05 Målinger'!AL169="","",('05 Målinger'!AL169-'05 Målinger'!J169)*'02 Kostnader lønn, utstyr osv. '!$S$37*'05 Målinger'!$E$14*(-1))</f>
        <v/>
      </c>
      <c r="R159" s="210" t="str">
        <f>IF('05 Målinger'!AK169="","",('05 Målinger'!AK169-'05 Målinger'!I169)*'02 Kostnader lønn, utstyr osv. '!$S$32*(-1)*'05 Målinger'!$E$14)</f>
        <v/>
      </c>
      <c r="S159" s="207" t="str">
        <f>IF('05 Målinger'!AT169="","",('05 Målinger'!AT169-'05 Målinger'!$G$19)*'02 Kostnader lønn, utstyr osv. '!$S$26*(-1))</f>
        <v/>
      </c>
      <c r="T159" s="207" t="str">
        <f>IF(AND('05 Målinger'!AT169="",'05 Målinger'!AX169=""),"",('05 Målinger'!AT169+'05 Målinger'!AX169-'05 Målinger'!H169)*'02 Kostnader lønn, utstyr osv. '!$S$21/60*(-1)*'05 Målinger'!$E$14)</f>
        <v/>
      </c>
      <c r="U159" s="208" t="str">
        <f>IF('05 Målinger'!AT169="","",('kjøring-støtteark'!F162-'kjøring-støtteark'!H162)*'02 Kostnader lønn, utstyr osv. '!$S$21/60*(-1)*'05 Målinger'!$E$14)</f>
        <v/>
      </c>
      <c r="V159" s="209" t="str">
        <f>IF('05 Målinger'!AW169="","",('05 Målinger'!AW169-'05 Målinger'!J169)*'02 Kostnader lønn, utstyr osv. '!$S$37*'05 Målinger'!$E$14*(-1))</f>
        <v/>
      </c>
      <c r="W159" s="210" t="str">
        <f>IF('05 Målinger'!AV169="","",('05 Målinger'!AV169-'05 Målinger'!I169)*'02 Kostnader lønn, utstyr osv. '!$S$32*(-1)*'05 Målinger'!$E$14)</f>
        <v/>
      </c>
      <c r="X159" s="30"/>
      <c r="Y159" s="30"/>
      <c r="Z159" s="31"/>
      <c r="AA159" s="33"/>
      <c r="AB159" s="32"/>
      <c r="AC159" s="30"/>
      <c r="AD159" s="30"/>
      <c r="AE159" s="31"/>
      <c r="AF159" s="33"/>
      <c r="AG159" s="32"/>
      <c r="AH159" s="30"/>
      <c r="AI159" s="30"/>
      <c r="AJ159" s="31"/>
      <c r="AK159" s="33"/>
      <c r="AL159" s="32"/>
      <c r="AM159" s="30"/>
      <c r="AN159" s="30"/>
      <c r="AO159" s="31"/>
      <c r="AP159" s="33"/>
      <c r="AQ159" s="32"/>
      <c r="AR159" s="30"/>
      <c r="AS159" s="30"/>
      <c r="AT159" s="31"/>
      <c r="AU159" s="33"/>
      <c r="AV159" s="32"/>
      <c r="AW159" s="30"/>
      <c r="AX159" s="30"/>
      <c r="AY159" s="31"/>
      <c r="AZ159" s="33"/>
      <c r="BA159" s="32"/>
      <c r="BB159" s="30"/>
      <c r="BC159" s="30"/>
      <c r="BD159" s="31"/>
      <c r="BE159" s="33"/>
      <c r="BF159" s="32"/>
      <c r="BG159" s="30"/>
      <c r="BH159" s="30"/>
      <c r="BI159" s="31"/>
      <c r="BJ159" s="33"/>
      <c r="BK159" s="32"/>
      <c r="BL159" s="30"/>
      <c r="BM159" s="30"/>
      <c r="BN159" s="31"/>
      <c r="BO159" s="33"/>
      <c r="BP159" s="32"/>
      <c r="BQ159" s="30"/>
      <c r="BR159" s="30"/>
      <c r="BS159" s="31"/>
      <c r="BT159" s="33"/>
      <c r="BU159" s="32"/>
      <c r="BV159" s="30"/>
      <c r="BW159" s="30"/>
      <c r="BX159" s="31"/>
      <c r="BY159" s="33"/>
      <c r="BZ159" s="32"/>
      <c r="CA159" s="30"/>
      <c r="CB159" s="30"/>
      <c r="CC159" s="31"/>
      <c r="CD159" s="33"/>
      <c r="CE159" s="32"/>
      <c r="CF159" s="30"/>
      <c r="CG159" s="30"/>
      <c r="CH159" s="31"/>
      <c r="CI159" s="33"/>
      <c r="CJ159" s="32"/>
      <c r="CK159" s="30"/>
      <c r="CL159" s="30"/>
      <c r="CM159" s="31"/>
      <c r="CN159" s="33"/>
      <c r="CO159" s="32"/>
      <c r="CP159" s="30"/>
      <c r="CQ159" s="30"/>
      <c r="CR159" s="31"/>
      <c r="CS159" s="33"/>
      <c r="CT159" s="32"/>
      <c r="CU159" s="30"/>
      <c r="CV159" s="30"/>
      <c r="CW159" s="31"/>
      <c r="CX159" s="33"/>
      <c r="CY159" s="32"/>
      <c r="CZ159" s="30"/>
      <c r="DA159" s="30"/>
      <c r="DB159" s="31"/>
      <c r="DC159" s="33"/>
      <c r="DD159" s="32"/>
      <c r="DE159" s="30"/>
      <c r="DF159" s="30"/>
      <c r="DG159" s="31"/>
      <c r="DH159" s="33"/>
      <c r="DI159" s="32"/>
      <c r="DJ159" s="30"/>
      <c r="DK159" s="30"/>
      <c r="DL159" s="31"/>
      <c r="DM159" s="33"/>
      <c r="DN159" s="32"/>
      <c r="DO159" s="30"/>
      <c r="DP159" s="30"/>
      <c r="DQ159" s="31"/>
      <c r="DR159" s="33"/>
      <c r="DS159" s="32"/>
      <c r="DT159" s="26">
        <f t="shared" si="5"/>
        <v>0</v>
      </c>
      <c r="DU159" s="254">
        <f t="shared" si="4"/>
        <v>0</v>
      </c>
    </row>
    <row r="160" spans="1:125">
      <c r="A160" s="204" t="str">
        <f>IF('04 Brukerregistrering'!C160="","",'04 Brukerregistrering'!C160)</f>
        <v/>
      </c>
      <c r="B160" s="205" t="str">
        <f>IF('04 Brukerregistrering'!G160="","",'04 Brukerregistrering'!G160)</f>
        <v/>
      </c>
      <c r="C160" s="206" t="str">
        <f>IF('04 Brukerregistrering'!I160="","",'04 Brukerregistrering'!I160)</f>
        <v/>
      </c>
      <c r="D160" s="207" t="str">
        <f>IF('05 Målinger'!M170="","",('05 Målinger'!M170-'05 Målinger'!$G$19)*'02 Kostnader lønn, utstyr osv. '!$S$26*(-1))</f>
        <v/>
      </c>
      <c r="E160" s="207" t="str">
        <f>IF(AND('05 Målinger'!N170="",'05 Målinger'!Q170=""),"",('05 Målinger'!N170+'05 Målinger'!Q170-'05 Målinger'!H170)*'02 Kostnader lønn, utstyr osv. '!$S$21/60*(-1)*'05 Målinger'!$E$14)</f>
        <v/>
      </c>
      <c r="F160" s="208" t="str">
        <f>IF('05 Målinger'!M170="","",('kjøring-støtteark'!E163-'kjøring-støtteark'!D163)*'02 Kostnader lønn, utstyr osv. '!$S$21/60*(-1)*'05 Målinger'!$E$14)</f>
        <v/>
      </c>
      <c r="G160" s="209" t="str">
        <f>IF('05 Målinger'!P170="","",('05 Målinger'!P170-'05 Målinger'!J170)*'02 Kostnader lønn, utstyr osv. '!$S$37*'05 Målinger'!$E$14*(-1))</f>
        <v/>
      </c>
      <c r="H160" s="210" t="str">
        <f>IF('05 Målinger'!O170="","",('05 Målinger'!O170-'05 Målinger'!I170)*'02 Kostnader lønn, utstyr osv. '!$S$32*(-1)*'05 Målinger'!$E$14)</f>
        <v/>
      </c>
      <c r="I160" s="207" t="str">
        <f>IF('05 Målinger'!X170="","",('05 Målinger'!X170-'05 Målinger'!$G$19)*'02 Kostnader lønn, utstyr osv. '!$S$26*(-1))</f>
        <v/>
      </c>
      <c r="J160" s="207" t="str">
        <f>IF(AND('05 Målinger'!X170="",'05 Målinger'!AB170=""),"",('05 Målinger'!X170+'05 Målinger'!AB170-'05 Målinger'!H170)*'02 Kostnader lønn, utstyr osv. '!$S$21/60*(-1)*'05 Målinger'!$E$14)</f>
        <v/>
      </c>
      <c r="K160" s="208" t="str">
        <f>IF('05 Målinger'!X170="","",('kjøring-støtteark'!F163-'kjøring-støtteark'!D163)*'02 Kostnader lønn, utstyr osv. '!$S$21/60*(-1)*'05 Målinger'!$E$14)</f>
        <v/>
      </c>
      <c r="L160" s="209" t="str">
        <f>IF('05 Målinger'!AA170="","",('05 Målinger'!AA170-'05 Målinger'!J170)*'02 Kostnader lønn, utstyr osv. '!$S$37*'05 Målinger'!$E$14*(-1))</f>
        <v/>
      </c>
      <c r="M160" s="210" t="str">
        <f>IF('05 Målinger'!Z170="","",('05 Målinger'!Z170-'05 Målinger'!I170)*'02 Kostnader lønn, utstyr osv. '!$S$32*(-1)*'05 Målinger'!$E$14)</f>
        <v/>
      </c>
      <c r="N160" s="207" t="str">
        <f>IF('05 Målinger'!AI170="","",('05 Målinger'!AI170-'05 Målinger'!$G$19)*'02 Kostnader lønn, utstyr osv. '!$S$26*(-1))</f>
        <v/>
      </c>
      <c r="O160" s="207" t="str">
        <f>IF(AND('05 Målinger'!AI170="",'05 Målinger'!AM170=""),"",('05 Målinger'!AI170+'05 Målinger'!AM170-'05 Målinger'!H170)*'02 Kostnader lønn, utstyr osv. '!$S$21/60*(-1)*'05 Målinger'!$E$14)</f>
        <v/>
      </c>
      <c r="P160" s="208" t="str">
        <f>IF('05 Målinger'!AI170="","",('kjøring-støtteark'!F163-'kjøring-støtteark'!G163)*'02 Kostnader lønn, utstyr osv. '!$S$21/60*(-1)*'05 Målinger'!$E$14)</f>
        <v/>
      </c>
      <c r="Q160" s="209" t="str">
        <f>IF('05 Målinger'!AL170="","",('05 Målinger'!AL170-'05 Målinger'!J170)*'02 Kostnader lønn, utstyr osv. '!$S$37*'05 Målinger'!$E$14*(-1))</f>
        <v/>
      </c>
      <c r="R160" s="210" t="str">
        <f>IF('05 Målinger'!AK170="","",('05 Målinger'!AK170-'05 Målinger'!I170)*'02 Kostnader lønn, utstyr osv. '!$S$32*(-1)*'05 Målinger'!$E$14)</f>
        <v/>
      </c>
      <c r="S160" s="207" t="str">
        <f>IF('05 Målinger'!AT170="","",('05 Målinger'!AT170-'05 Målinger'!$G$19)*'02 Kostnader lønn, utstyr osv. '!$S$26*(-1))</f>
        <v/>
      </c>
      <c r="T160" s="207" t="str">
        <f>IF(AND('05 Målinger'!AT170="",'05 Målinger'!AX170=""),"",('05 Målinger'!AT170+'05 Målinger'!AX170-'05 Målinger'!H170)*'02 Kostnader lønn, utstyr osv. '!$S$21/60*(-1)*'05 Målinger'!$E$14)</f>
        <v/>
      </c>
      <c r="U160" s="208" t="str">
        <f>IF('05 Målinger'!AT170="","",('kjøring-støtteark'!F163-'kjøring-støtteark'!H163)*'02 Kostnader lønn, utstyr osv. '!$S$21/60*(-1)*'05 Målinger'!$E$14)</f>
        <v/>
      </c>
      <c r="V160" s="209" t="str">
        <f>IF('05 Målinger'!AW170="","",('05 Målinger'!AW170-'05 Målinger'!J170)*'02 Kostnader lønn, utstyr osv. '!$S$37*'05 Målinger'!$E$14*(-1))</f>
        <v/>
      </c>
      <c r="W160" s="210" t="str">
        <f>IF('05 Målinger'!AV170="","",('05 Målinger'!AV170-'05 Målinger'!I170)*'02 Kostnader lønn, utstyr osv. '!$S$32*(-1)*'05 Målinger'!$E$14)</f>
        <v/>
      </c>
      <c r="X160" s="30"/>
      <c r="Y160" s="30"/>
      <c r="Z160" s="31"/>
      <c r="AA160" s="33"/>
      <c r="AB160" s="32"/>
      <c r="AC160" s="30"/>
      <c r="AD160" s="30"/>
      <c r="AE160" s="31"/>
      <c r="AF160" s="33"/>
      <c r="AG160" s="32"/>
      <c r="AH160" s="30"/>
      <c r="AI160" s="30"/>
      <c r="AJ160" s="31"/>
      <c r="AK160" s="33"/>
      <c r="AL160" s="32"/>
      <c r="AM160" s="30"/>
      <c r="AN160" s="30"/>
      <c r="AO160" s="31"/>
      <c r="AP160" s="33"/>
      <c r="AQ160" s="32"/>
      <c r="AR160" s="30"/>
      <c r="AS160" s="30"/>
      <c r="AT160" s="31"/>
      <c r="AU160" s="33"/>
      <c r="AV160" s="32"/>
      <c r="AW160" s="30"/>
      <c r="AX160" s="30"/>
      <c r="AY160" s="31"/>
      <c r="AZ160" s="33"/>
      <c r="BA160" s="32"/>
      <c r="BB160" s="30"/>
      <c r="BC160" s="30"/>
      <c r="BD160" s="31"/>
      <c r="BE160" s="33"/>
      <c r="BF160" s="32"/>
      <c r="BG160" s="30"/>
      <c r="BH160" s="30"/>
      <c r="BI160" s="31"/>
      <c r="BJ160" s="33"/>
      <c r="BK160" s="32"/>
      <c r="BL160" s="30"/>
      <c r="BM160" s="30"/>
      <c r="BN160" s="31"/>
      <c r="BO160" s="33"/>
      <c r="BP160" s="32"/>
      <c r="BQ160" s="30"/>
      <c r="BR160" s="30"/>
      <c r="BS160" s="31"/>
      <c r="BT160" s="33"/>
      <c r="BU160" s="32"/>
      <c r="BV160" s="30"/>
      <c r="BW160" s="30"/>
      <c r="BX160" s="31"/>
      <c r="BY160" s="33"/>
      <c r="BZ160" s="32"/>
      <c r="CA160" s="30"/>
      <c r="CB160" s="30"/>
      <c r="CC160" s="31"/>
      <c r="CD160" s="33"/>
      <c r="CE160" s="32"/>
      <c r="CF160" s="30"/>
      <c r="CG160" s="30"/>
      <c r="CH160" s="31"/>
      <c r="CI160" s="33"/>
      <c r="CJ160" s="32"/>
      <c r="CK160" s="30"/>
      <c r="CL160" s="30"/>
      <c r="CM160" s="31"/>
      <c r="CN160" s="33"/>
      <c r="CO160" s="32"/>
      <c r="CP160" s="30"/>
      <c r="CQ160" s="30"/>
      <c r="CR160" s="31"/>
      <c r="CS160" s="33"/>
      <c r="CT160" s="32"/>
      <c r="CU160" s="30"/>
      <c r="CV160" s="30"/>
      <c r="CW160" s="31"/>
      <c r="CX160" s="33"/>
      <c r="CY160" s="32"/>
      <c r="CZ160" s="30"/>
      <c r="DA160" s="30"/>
      <c r="DB160" s="31"/>
      <c r="DC160" s="33"/>
      <c r="DD160" s="32"/>
      <c r="DE160" s="30"/>
      <c r="DF160" s="30"/>
      <c r="DG160" s="31"/>
      <c r="DH160" s="33"/>
      <c r="DI160" s="32"/>
      <c r="DJ160" s="30"/>
      <c r="DK160" s="30"/>
      <c r="DL160" s="31"/>
      <c r="DM160" s="33"/>
      <c r="DN160" s="32"/>
      <c r="DO160" s="30"/>
      <c r="DP160" s="30"/>
      <c r="DQ160" s="31"/>
      <c r="DR160" s="33"/>
      <c r="DS160" s="32"/>
      <c r="DT160" s="26">
        <f t="shared" si="5"/>
        <v>0</v>
      </c>
      <c r="DU160" s="254">
        <f t="shared" si="4"/>
        <v>0</v>
      </c>
    </row>
    <row r="161" spans="1:125">
      <c r="A161" s="204" t="str">
        <f>IF('04 Brukerregistrering'!C161="","",'04 Brukerregistrering'!C161)</f>
        <v/>
      </c>
      <c r="B161" s="205" t="str">
        <f>IF('04 Brukerregistrering'!G161="","",'04 Brukerregistrering'!G161)</f>
        <v/>
      </c>
      <c r="C161" s="206" t="str">
        <f>IF('04 Brukerregistrering'!I161="","",'04 Brukerregistrering'!I161)</f>
        <v/>
      </c>
      <c r="D161" s="207" t="str">
        <f>IF('05 Målinger'!M171="","",('05 Målinger'!M171-'05 Målinger'!$G$19)*'02 Kostnader lønn, utstyr osv. '!$S$26*(-1))</f>
        <v/>
      </c>
      <c r="E161" s="207" t="str">
        <f>IF(AND('05 Målinger'!N171="",'05 Målinger'!Q171=""),"",('05 Målinger'!N171+'05 Målinger'!Q171-'05 Målinger'!H171)*'02 Kostnader lønn, utstyr osv. '!$S$21/60*(-1)*'05 Målinger'!$E$14)</f>
        <v/>
      </c>
      <c r="F161" s="208" t="str">
        <f>IF('05 Målinger'!M171="","",('kjøring-støtteark'!E164-'kjøring-støtteark'!D164)*'02 Kostnader lønn, utstyr osv. '!$S$21/60*(-1)*'05 Målinger'!$E$14)</f>
        <v/>
      </c>
      <c r="G161" s="209" t="str">
        <f>IF('05 Målinger'!P171="","",('05 Målinger'!P171-'05 Målinger'!J171)*'02 Kostnader lønn, utstyr osv. '!$S$37*'05 Målinger'!$E$14*(-1))</f>
        <v/>
      </c>
      <c r="H161" s="210" t="str">
        <f>IF('05 Målinger'!O171="","",('05 Målinger'!O171-'05 Målinger'!I171)*'02 Kostnader lønn, utstyr osv. '!$S$32*(-1)*'05 Målinger'!$E$14)</f>
        <v/>
      </c>
      <c r="I161" s="207" t="str">
        <f>IF('05 Målinger'!X171="","",('05 Målinger'!X171-'05 Målinger'!$G$19)*'02 Kostnader lønn, utstyr osv. '!$S$26*(-1))</f>
        <v/>
      </c>
      <c r="J161" s="207" t="str">
        <f>IF(AND('05 Målinger'!X171="",'05 Målinger'!AB171=""),"",('05 Målinger'!X171+'05 Målinger'!AB171-'05 Målinger'!H171)*'02 Kostnader lønn, utstyr osv. '!$S$21/60*(-1)*'05 Målinger'!$E$14)</f>
        <v/>
      </c>
      <c r="K161" s="208" t="str">
        <f>IF('05 Målinger'!X171="","",('kjøring-støtteark'!F164-'kjøring-støtteark'!D164)*'02 Kostnader lønn, utstyr osv. '!$S$21/60*(-1)*'05 Målinger'!$E$14)</f>
        <v/>
      </c>
      <c r="L161" s="209" t="str">
        <f>IF('05 Målinger'!AA171="","",('05 Målinger'!AA171-'05 Målinger'!J171)*'02 Kostnader lønn, utstyr osv. '!$S$37*'05 Målinger'!$E$14*(-1))</f>
        <v/>
      </c>
      <c r="M161" s="210" t="str">
        <f>IF('05 Målinger'!Z171="","",('05 Målinger'!Z171-'05 Målinger'!I171)*'02 Kostnader lønn, utstyr osv. '!$S$32*(-1)*'05 Målinger'!$E$14)</f>
        <v/>
      </c>
      <c r="N161" s="207" t="str">
        <f>IF('05 Målinger'!AI171="","",('05 Målinger'!AI171-'05 Målinger'!$G$19)*'02 Kostnader lønn, utstyr osv. '!$S$26*(-1))</f>
        <v/>
      </c>
      <c r="O161" s="207" t="str">
        <f>IF(AND('05 Målinger'!AI171="",'05 Målinger'!AM171=""),"",('05 Målinger'!AI171+'05 Målinger'!AM171-'05 Målinger'!H171)*'02 Kostnader lønn, utstyr osv. '!$S$21/60*(-1)*'05 Målinger'!$E$14)</f>
        <v/>
      </c>
      <c r="P161" s="208" t="str">
        <f>IF('05 Målinger'!AI171="","",('kjøring-støtteark'!F164-'kjøring-støtteark'!G164)*'02 Kostnader lønn, utstyr osv. '!$S$21/60*(-1)*'05 Målinger'!$E$14)</f>
        <v/>
      </c>
      <c r="Q161" s="209" t="str">
        <f>IF('05 Målinger'!AL171="","",('05 Målinger'!AL171-'05 Målinger'!J171)*'02 Kostnader lønn, utstyr osv. '!$S$37*'05 Målinger'!$E$14*(-1))</f>
        <v/>
      </c>
      <c r="R161" s="210" t="str">
        <f>IF('05 Målinger'!AK171="","",('05 Målinger'!AK171-'05 Målinger'!I171)*'02 Kostnader lønn, utstyr osv. '!$S$32*(-1)*'05 Målinger'!$E$14)</f>
        <v/>
      </c>
      <c r="S161" s="207" t="str">
        <f>IF('05 Målinger'!AT171="","",('05 Målinger'!AT171-'05 Målinger'!$G$19)*'02 Kostnader lønn, utstyr osv. '!$S$26*(-1))</f>
        <v/>
      </c>
      <c r="T161" s="207" t="str">
        <f>IF(AND('05 Målinger'!AT171="",'05 Målinger'!AX171=""),"",('05 Målinger'!AT171+'05 Målinger'!AX171-'05 Målinger'!H171)*'02 Kostnader lønn, utstyr osv. '!$S$21/60*(-1)*'05 Målinger'!$E$14)</f>
        <v/>
      </c>
      <c r="U161" s="208" t="str">
        <f>IF('05 Målinger'!AT171="","",('kjøring-støtteark'!F164-'kjøring-støtteark'!H164)*'02 Kostnader lønn, utstyr osv. '!$S$21/60*(-1)*'05 Målinger'!$E$14)</f>
        <v/>
      </c>
      <c r="V161" s="209" t="str">
        <f>IF('05 Målinger'!AW171="","",('05 Målinger'!AW171-'05 Målinger'!J171)*'02 Kostnader lønn, utstyr osv. '!$S$37*'05 Målinger'!$E$14*(-1))</f>
        <v/>
      </c>
      <c r="W161" s="210" t="str">
        <f>IF('05 Målinger'!AV171="","",('05 Målinger'!AV171-'05 Målinger'!I171)*'02 Kostnader lønn, utstyr osv. '!$S$32*(-1)*'05 Målinger'!$E$14)</f>
        <v/>
      </c>
      <c r="X161" s="30"/>
      <c r="Y161" s="30"/>
      <c r="Z161" s="31"/>
      <c r="AA161" s="33"/>
      <c r="AB161" s="32"/>
      <c r="AC161" s="30"/>
      <c r="AD161" s="30"/>
      <c r="AE161" s="31"/>
      <c r="AF161" s="33"/>
      <c r="AG161" s="32"/>
      <c r="AH161" s="30"/>
      <c r="AI161" s="30"/>
      <c r="AJ161" s="31"/>
      <c r="AK161" s="33"/>
      <c r="AL161" s="32"/>
      <c r="AM161" s="30"/>
      <c r="AN161" s="30"/>
      <c r="AO161" s="31"/>
      <c r="AP161" s="33"/>
      <c r="AQ161" s="32"/>
      <c r="AR161" s="30"/>
      <c r="AS161" s="30"/>
      <c r="AT161" s="31"/>
      <c r="AU161" s="33"/>
      <c r="AV161" s="32"/>
      <c r="AW161" s="30"/>
      <c r="AX161" s="30"/>
      <c r="AY161" s="31"/>
      <c r="AZ161" s="33"/>
      <c r="BA161" s="32"/>
      <c r="BB161" s="30"/>
      <c r="BC161" s="30"/>
      <c r="BD161" s="31"/>
      <c r="BE161" s="33"/>
      <c r="BF161" s="32"/>
      <c r="BG161" s="30"/>
      <c r="BH161" s="30"/>
      <c r="BI161" s="31"/>
      <c r="BJ161" s="33"/>
      <c r="BK161" s="32"/>
      <c r="BL161" s="30"/>
      <c r="BM161" s="30"/>
      <c r="BN161" s="31"/>
      <c r="BO161" s="33"/>
      <c r="BP161" s="32"/>
      <c r="BQ161" s="30"/>
      <c r="BR161" s="30"/>
      <c r="BS161" s="31"/>
      <c r="BT161" s="33"/>
      <c r="BU161" s="32"/>
      <c r="BV161" s="30"/>
      <c r="BW161" s="30"/>
      <c r="BX161" s="31"/>
      <c r="BY161" s="33"/>
      <c r="BZ161" s="32"/>
      <c r="CA161" s="30"/>
      <c r="CB161" s="30"/>
      <c r="CC161" s="31"/>
      <c r="CD161" s="33"/>
      <c r="CE161" s="32"/>
      <c r="CF161" s="30"/>
      <c r="CG161" s="30"/>
      <c r="CH161" s="31"/>
      <c r="CI161" s="33"/>
      <c r="CJ161" s="32"/>
      <c r="CK161" s="30"/>
      <c r="CL161" s="30"/>
      <c r="CM161" s="31"/>
      <c r="CN161" s="33"/>
      <c r="CO161" s="32"/>
      <c r="CP161" s="30"/>
      <c r="CQ161" s="30"/>
      <c r="CR161" s="31"/>
      <c r="CS161" s="33"/>
      <c r="CT161" s="32"/>
      <c r="CU161" s="30"/>
      <c r="CV161" s="30"/>
      <c r="CW161" s="31"/>
      <c r="CX161" s="33"/>
      <c r="CY161" s="32"/>
      <c r="CZ161" s="30"/>
      <c r="DA161" s="30"/>
      <c r="DB161" s="31"/>
      <c r="DC161" s="33"/>
      <c r="DD161" s="32"/>
      <c r="DE161" s="30"/>
      <c r="DF161" s="30"/>
      <c r="DG161" s="31"/>
      <c r="DH161" s="33"/>
      <c r="DI161" s="32"/>
      <c r="DJ161" s="30"/>
      <c r="DK161" s="30"/>
      <c r="DL161" s="31"/>
      <c r="DM161" s="33"/>
      <c r="DN161" s="32"/>
      <c r="DO161" s="30"/>
      <c r="DP161" s="30"/>
      <c r="DQ161" s="31"/>
      <c r="DR161" s="33"/>
      <c r="DS161" s="32"/>
      <c r="DT161" s="26">
        <f t="shared" si="5"/>
        <v>0</v>
      </c>
      <c r="DU161" s="254">
        <f t="shared" si="4"/>
        <v>0</v>
      </c>
    </row>
    <row r="162" spans="1:125">
      <c r="A162" s="204" t="str">
        <f>IF('04 Brukerregistrering'!C162="","",'04 Brukerregistrering'!C162)</f>
        <v/>
      </c>
      <c r="B162" s="205" t="str">
        <f>IF('04 Brukerregistrering'!G162="","",'04 Brukerregistrering'!G162)</f>
        <v/>
      </c>
      <c r="C162" s="206" t="str">
        <f>IF('04 Brukerregistrering'!I162="","",'04 Brukerregistrering'!I162)</f>
        <v/>
      </c>
      <c r="D162" s="207" t="str">
        <f>IF('05 Målinger'!M172="","",('05 Målinger'!M172-'05 Målinger'!$G$19)*'02 Kostnader lønn, utstyr osv. '!$S$26*(-1))</f>
        <v/>
      </c>
      <c r="E162" s="207" t="str">
        <f>IF(AND('05 Målinger'!N172="",'05 Målinger'!Q172=""),"",('05 Målinger'!N172+'05 Målinger'!Q172-'05 Målinger'!H172)*'02 Kostnader lønn, utstyr osv. '!$S$21/60*(-1)*'05 Målinger'!$E$14)</f>
        <v/>
      </c>
      <c r="F162" s="208" t="str">
        <f>IF('05 Målinger'!M172="","",('kjøring-støtteark'!E165-'kjøring-støtteark'!D165)*'02 Kostnader lønn, utstyr osv. '!$S$21/60*(-1)*'05 Målinger'!$E$14)</f>
        <v/>
      </c>
      <c r="G162" s="209" t="str">
        <f>IF('05 Målinger'!P172="","",('05 Målinger'!P172-'05 Målinger'!J172)*'02 Kostnader lønn, utstyr osv. '!$S$37*'05 Målinger'!$E$14*(-1))</f>
        <v/>
      </c>
      <c r="H162" s="210" t="str">
        <f>IF('05 Målinger'!O172="","",('05 Målinger'!O172-'05 Målinger'!I172)*'02 Kostnader lønn, utstyr osv. '!$S$32*(-1)*'05 Målinger'!$E$14)</f>
        <v/>
      </c>
      <c r="I162" s="207" t="str">
        <f>IF('05 Målinger'!X172="","",('05 Målinger'!X172-'05 Målinger'!$G$19)*'02 Kostnader lønn, utstyr osv. '!$S$26*(-1))</f>
        <v/>
      </c>
      <c r="J162" s="207" t="str">
        <f>IF(AND('05 Målinger'!X172="",'05 Målinger'!AB172=""),"",('05 Målinger'!X172+'05 Målinger'!AB172-'05 Målinger'!H172)*'02 Kostnader lønn, utstyr osv. '!$S$21/60*(-1)*'05 Målinger'!$E$14)</f>
        <v/>
      </c>
      <c r="K162" s="208" t="str">
        <f>IF('05 Målinger'!X172="","",('kjøring-støtteark'!F165-'kjøring-støtteark'!D165)*'02 Kostnader lønn, utstyr osv. '!$S$21/60*(-1)*'05 Målinger'!$E$14)</f>
        <v/>
      </c>
      <c r="L162" s="209" t="str">
        <f>IF('05 Målinger'!AA172="","",('05 Målinger'!AA172-'05 Målinger'!J172)*'02 Kostnader lønn, utstyr osv. '!$S$37*'05 Målinger'!$E$14*(-1))</f>
        <v/>
      </c>
      <c r="M162" s="210" t="str">
        <f>IF('05 Målinger'!Z172="","",('05 Målinger'!Z172-'05 Målinger'!I172)*'02 Kostnader lønn, utstyr osv. '!$S$32*(-1)*'05 Målinger'!$E$14)</f>
        <v/>
      </c>
      <c r="N162" s="207" t="str">
        <f>IF('05 Målinger'!AI172="","",('05 Målinger'!AI172-'05 Målinger'!$G$19)*'02 Kostnader lønn, utstyr osv. '!$S$26*(-1))</f>
        <v/>
      </c>
      <c r="O162" s="207" t="str">
        <f>IF(AND('05 Målinger'!AI172="",'05 Målinger'!AM172=""),"",('05 Målinger'!AI172+'05 Målinger'!AM172-'05 Målinger'!H172)*'02 Kostnader lønn, utstyr osv. '!$S$21/60*(-1)*'05 Målinger'!$E$14)</f>
        <v/>
      </c>
      <c r="P162" s="208" t="str">
        <f>IF('05 Målinger'!AI172="","",('kjøring-støtteark'!F165-'kjøring-støtteark'!G165)*'02 Kostnader lønn, utstyr osv. '!$S$21/60*(-1)*'05 Målinger'!$E$14)</f>
        <v/>
      </c>
      <c r="Q162" s="209" t="str">
        <f>IF('05 Målinger'!AL172="","",('05 Målinger'!AL172-'05 Målinger'!J172)*'02 Kostnader lønn, utstyr osv. '!$S$37*'05 Målinger'!$E$14*(-1))</f>
        <v/>
      </c>
      <c r="R162" s="210" t="str">
        <f>IF('05 Målinger'!AK172="","",('05 Målinger'!AK172-'05 Målinger'!I172)*'02 Kostnader lønn, utstyr osv. '!$S$32*(-1)*'05 Målinger'!$E$14)</f>
        <v/>
      </c>
      <c r="S162" s="207" t="str">
        <f>IF('05 Målinger'!AT172="","",('05 Målinger'!AT172-'05 Målinger'!$G$19)*'02 Kostnader lønn, utstyr osv. '!$S$26*(-1))</f>
        <v/>
      </c>
      <c r="T162" s="207" t="str">
        <f>IF(AND('05 Målinger'!AT172="",'05 Målinger'!AX172=""),"",('05 Målinger'!AT172+'05 Målinger'!AX172-'05 Målinger'!H172)*'02 Kostnader lønn, utstyr osv. '!$S$21/60*(-1)*'05 Målinger'!$E$14)</f>
        <v/>
      </c>
      <c r="U162" s="208" t="str">
        <f>IF('05 Målinger'!AT172="","",('kjøring-støtteark'!F165-'kjøring-støtteark'!H165)*'02 Kostnader lønn, utstyr osv. '!$S$21/60*(-1)*'05 Målinger'!$E$14)</f>
        <v/>
      </c>
      <c r="V162" s="209" t="str">
        <f>IF('05 Målinger'!AW172="","",('05 Målinger'!AW172-'05 Målinger'!J172)*'02 Kostnader lønn, utstyr osv. '!$S$37*'05 Målinger'!$E$14*(-1))</f>
        <v/>
      </c>
      <c r="W162" s="210" t="str">
        <f>IF('05 Målinger'!AV172="","",('05 Målinger'!AV172-'05 Målinger'!I172)*'02 Kostnader lønn, utstyr osv. '!$S$32*(-1)*'05 Målinger'!$E$14)</f>
        <v/>
      </c>
      <c r="X162" s="30"/>
      <c r="Y162" s="30"/>
      <c r="Z162" s="31"/>
      <c r="AA162" s="33"/>
      <c r="AB162" s="32"/>
      <c r="AC162" s="30"/>
      <c r="AD162" s="30"/>
      <c r="AE162" s="31"/>
      <c r="AF162" s="33"/>
      <c r="AG162" s="32"/>
      <c r="AH162" s="30"/>
      <c r="AI162" s="30"/>
      <c r="AJ162" s="31"/>
      <c r="AK162" s="33"/>
      <c r="AL162" s="32"/>
      <c r="AM162" s="30"/>
      <c r="AN162" s="30"/>
      <c r="AO162" s="31"/>
      <c r="AP162" s="33"/>
      <c r="AQ162" s="32"/>
      <c r="AR162" s="30"/>
      <c r="AS162" s="30"/>
      <c r="AT162" s="31"/>
      <c r="AU162" s="33"/>
      <c r="AV162" s="32"/>
      <c r="AW162" s="30"/>
      <c r="AX162" s="30"/>
      <c r="AY162" s="31"/>
      <c r="AZ162" s="33"/>
      <c r="BA162" s="32"/>
      <c r="BB162" s="30"/>
      <c r="BC162" s="30"/>
      <c r="BD162" s="31"/>
      <c r="BE162" s="33"/>
      <c r="BF162" s="32"/>
      <c r="BG162" s="30"/>
      <c r="BH162" s="30"/>
      <c r="BI162" s="31"/>
      <c r="BJ162" s="33"/>
      <c r="BK162" s="32"/>
      <c r="BL162" s="30"/>
      <c r="BM162" s="30"/>
      <c r="BN162" s="31"/>
      <c r="BO162" s="33"/>
      <c r="BP162" s="32"/>
      <c r="BQ162" s="30"/>
      <c r="BR162" s="30"/>
      <c r="BS162" s="31"/>
      <c r="BT162" s="33"/>
      <c r="BU162" s="32"/>
      <c r="BV162" s="30"/>
      <c r="BW162" s="30"/>
      <c r="BX162" s="31"/>
      <c r="BY162" s="33"/>
      <c r="BZ162" s="32"/>
      <c r="CA162" s="30"/>
      <c r="CB162" s="30"/>
      <c r="CC162" s="31"/>
      <c r="CD162" s="33"/>
      <c r="CE162" s="32"/>
      <c r="CF162" s="30"/>
      <c r="CG162" s="30"/>
      <c r="CH162" s="31"/>
      <c r="CI162" s="33"/>
      <c r="CJ162" s="32"/>
      <c r="CK162" s="30"/>
      <c r="CL162" s="30"/>
      <c r="CM162" s="31"/>
      <c r="CN162" s="33"/>
      <c r="CO162" s="32"/>
      <c r="CP162" s="30"/>
      <c r="CQ162" s="30"/>
      <c r="CR162" s="31"/>
      <c r="CS162" s="33"/>
      <c r="CT162" s="32"/>
      <c r="CU162" s="30"/>
      <c r="CV162" s="30"/>
      <c r="CW162" s="31"/>
      <c r="CX162" s="33"/>
      <c r="CY162" s="32"/>
      <c r="CZ162" s="30"/>
      <c r="DA162" s="30"/>
      <c r="DB162" s="31"/>
      <c r="DC162" s="33"/>
      <c r="DD162" s="32"/>
      <c r="DE162" s="30"/>
      <c r="DF162" s="30"/>
      <c r="DG162" s="31"/>
      <c r="DH162" s="33"/>
      <c r="DI162" s="32"/>
      <c r="DJ162" s="30"/>
      <c r="DK162" s="30"/>
      <c r="DL162" s="31"/>
      <c r="DM162" s="33"/>
      <c r="DN162" s="32"/>
      <c r="DO162" s="30"/>
      <c r="DP162" s="30"/>
      <c r="DQ162" s="31"/>
      <c r="DR162" s="33"/>
      <c r="DS162" s="32"/>
      <c r="DT162" s="26">
        <f t="shared" si="5"/>
        <v>0</v>
      </c>
      <c r="DU162" s="254">
        <f t="shared" si="4"/>
        <v>0</v>
      </c>
    </row>
    <row r="163" spans="1:125">
      <c r="A163" s="204" t="str">
        <f>IF('04 Brukerregistrering'!C163="","",'04 Brukerregistrering'!C163)</f>
        <v/>
      </c>
      <c r="B163" s="205" t="str">
        <f>IF('04 Brukerregistrering'!G163="","",'04 Brukerregistrering'!G163)</f>
        <v/>
      </c>
      <c r="C163" s="206" t="str">
        <f>IF('04 Brukerregistrering'!I163="","",'04 Brukerregistrering'!I163)</f>
        <v/>
      </c>
      <c r="D163" s="207" t="str">
        <f>IF('05 Målinger'!M173="","",('05 Målinger'!M173-'05 Målinger'!$G$19)*'02 Kostnader lønn, utstyr osv. '!$S$26*(-1))</f>
        <v/>
      </c>
      <c r="E163" s="207" t="str">
        <f>IF(AND('05 Målinger'!N173="",'05 Målinger'!Q173=""),"",('05 Målinger'!N173+'05 Målinger'!Q173-'05 Målinger'!H173)*'02 Kostnader lønn, utstyr osv. '!$S$21/60*(-1)*'05 Målinger'!$E$14)</f>
        <v/>
      </c>
      <c r="F163" s="208" t="str">
        <f>IF('05 Målinger'!M173="","",('kjøring-støtteark'!E166-'kjøring-støtteark'!D166)*'02 Kostnader lønn, utstyr osv. '!$S$21/60*(-1)*'05 Målinger'!$E$14)</f>
        <v/>
      </c>
      <c r="G163" s="209" t="str">
        <f>IF('05 Målinger'!P173="","",('05 Målinger'!P173-'05 Målinger'!J173)*'02 Kostnader lønn, utstyr osv. '!$S$37*'05 Målinger'!$E$14*(-1))</f>
        <v/>
      </c>
      <c r="H163" s="210" t="str">
        <f>IF('05 Målinger'!O173="","",('05 Målinger'!O173-'05 Målinger'!I173)*'02 Kostnader lønn, utstyr osv. '!$S$32*(-1)*'05 Målinger'!$E$14)</f>
        <v/>
      </c>
      <c r="I163" s="207" t="str">
        <f>IF('05 Målinger'!X173="","",('05 Målinger'!X173-'05 Målinger'!$G$19)*'02 Kostnader lønn, utstyr osv. '!$S$26*(-1))</f>
        <v/>
      </c>
      <c r="J163" s="207" t="str">
        <f>IF(AND('05 Målinger'!X173="",'05 Målinger'!AB173=""),"",('05 Målinger'!X173+'05 Målinger'!AB173-'05 Målinger'!H173)*'02 Kostnader lønn, utstyr osv. '!$S$21/60*(-1)*'05 Målinger'!$E$14)</f>
        <v/>
      </c>
      <c r="K163" s="208" t="str">
        <f>IF('05 Målinger'!X173="","",('kjøring-støtteark'!F166-'kjøring-støtteark'!D166)*'02 Kostnader lønn, utstyr osv. '!$S$21/60*(-1)*'05 Målinger'!$E$14)</f>
        <v/>
      </c>
      <c r="L163" s="209" t="str">
        <f>IF('05 Målinger'!AA173="","",('05 Målinger'!AA173-'05 Målinger'!J173)*'02 Kostnader lønn, utstyr osv. '!$S$37*'05 Målinger'!$E$14*(-1))</f>
        <v/>
      </c>
      <c r="M163" s="210" t="str">
        <f>IF('05 Målinger'!Z173="","",('05 Målinger'!Z173-'05 Målinger'!I173)*'02 Kostnader lønn, utstyr osv. '!$S$32*(-1)*'05 Målinger'!$E$14)</f>
        <v/>
      </c>
      <c r="N163" s="207" t="str">
        <f>IF('05 Målinger'!AI173="","",('05 Målinger'!AI173-'05 Målinger'!$G$19)*'02 Kostnader lønn, utstyr osv. '!$S$26*(-1))</f>
        <v/>
      </c>
      <c r="O163" s="207" t="str">
        <f>IF(AND('05 Målinger'!AI173="",'05 Målinger'!AM173=""),"",('05 Målinger'!AI173+'05 Målinger'!AM173-'05 Målinger'!H173)*'02 Kostnader lønn, utstyr osv. '!$S$21/60*(-1)*'05 Målinger'!$E$14)</f>
        <v/>
      </c>
      <c r="P163" s="208" t="str">
        <f>IF('05 Målinger'!AI173="","",('kjøring-støtteark'!F166-'kjøring-støtteark'!G166)*'02 Kostnader lønn, utstyr osv. '!$S$21/60*(-1)*'05 Målinger'!$E$14)</f>
        <v/>
      </c>
      <c r="Q163" s="209" t="str">
        <f>IF('05 Målinger'!AL173="","",('05 Målinger'!AL173-'05 Målinger'!J173)*'02 Kostnader lønn, utstyr osv. '!$S$37*'05 Målinger'!$E$14*(-1))</f>
        <v/>
      </c>
      <c r="R163" s="210" t="str">
        <f>IF('05 Målinger'!AK173="","",('05 Målinger'!AK173-'05 Målinger'!I173)*'02 Kostnader lønn, utstyr osv. '!$S$32*(-1)*'05 Målinger'!$E$14)</f>
        <v/>
      </c>
      <c r="S163" s="207" t="str">
        <f>IF('05 Målinger'!AT173="","",('05 Målinger'!AT173-'05 Målinger'!$G$19)*'02 Kostnader lønn, utstyr osv. '!$S$26*(-1))</f>
        <v/>
      </c>
      <c r="T163" s="207" t="str">
        <f>IF(AND('05 Målinger'!AT173="",'05 Målinger'!AX173=""),"",('05 Målinger'!AT173+'05 Målinger'!AX173-'05 Målinger'!H173)*'02 Kostnader lønn, utstyr osv. '!$S$21/60*(-1)*'05 Målinger'!$E$14)</f>
        <v/>
      </c>
      <c r="U163" s="208" t="str">
        <f>IF('05 Målinger'!AT173="","",('kjøring-støtteark'!F166-'kjøring-støtteark'!H166)*'02 Kostnader lønn, utstyr osv. '!$S$21/60*(-1)*'05 Målinger'!$E$14)</f>
        <v/>
      </c>
      <c r="V163" s="209" t="str">
        <f>IF('05 Målinger'!AW173="","",('05 Målinger'!AW173-'05 Målinger'!J173)*'02 Kostnader lønn, utstyr osv. '!$S$37*'05 Målinger'!$E$14*(-1))</f>
        <v/>
      </c>
      <c r="W163" s="210" t="str">
        <f>IF('05 Målinger'!AV173="","",('05 Målinger'!AV173-'05 Målinger'!I173)*'02 Kostnader lønn, utstyr osv. '!$S$32*(-1)*'05 Målinger'!$E$14)</f>
        <v/>
      </c>
      <c r="X163" s="30"/>
      <c r="Y163" s="30"/>
      <c r="Z163" s="31"/>
      <c r="AA163" s="33"/>
      <c r="AB163" s="32"/>
      <c r="AC163" s="30"/>
      <c r="AD163" s="30"/>
      <c r="AE163" s="31"/>
      <c r="AF163" s="33"/>
      <c r="AG163" s="32"/>
      <c r="AH163" s="30"/>
      <c r="AI163" s="30"/>
      <c r="AJ163" s="31"/>
      <c r="AK163" s="33"/>
      <c r="AL163" s="32"/>
      <c r="AM163" s="30"/>
      <c r="AN163" s="30"/>
      <c r="AO163" s="31"/>
      <c r="AP163" s="33"/>
      <c r="AQ163" s="32"/>
      <c r="AR163" s="30"/>
      <c r="AS163" s="30"/>
      <c r="AT163" s="31"/>
      <c r="AU163" s="33"/>
      <c r="AV163" s="32"/>
      <c r="AW163" s="30"/>
      <c r="AX163" s="30"/>
      <c r="AY163" s="31"/>
      <c r="AZ163" s="33"/>
      <c r="BA163" s="32"/>
      <c r="BB163" s="30"/>
      <c r="BC163" s="30"/>
      <c r="BD163" s="31"/>
      <c r="BE163" s="33"/>
      <c r="BF163" s="32"/>
      <c r="BG163" s="30"/>
      <c r="BH163" s="30"/>
      <c r="BI163" s="31"/>
      <c r="BJ163" s="33"/>
      <c r="BK163" s="32"/>
      <c r="BL163" s="30"/>
      <c r="BM163" s="30"/>
      <c r="BN163" s="31"/>
      <c r="BO163" s="33"/>
      <c r="BP163" s="32"/>
      <c r="BQ163" s="30"/>
      <c r="BR163" s="30"/>
      <c r="BS163" s="31"/>
      <c r="BT163" s="33"/>
      <c r="BU163" s="32"/>
      <c r="BV163" s="30"/>
      <c r="BW163" s="30"/>
      <c r="BX163" s="31"/>
      <c r="BY163" s="33"/>
      <c r="BZ163" s="32"/>
      <c r="CA163" s="30"/>
      <c r="CB163" s="30"/>
      <c r="CC163" s="31"/>
      <c r="CD163" s="33"/>
      <c r="CE163" s="32"/>
      <c r="CF163" s="30"/>
      <c r="CG163" s="30"/>
      <c r="CH163" s="31"/>
      <c r="CI163" s="33"/>
      <c r="CJ163" s="32"/>
      <c r="CK163" s="30"/>
      <c r="CL163" s="30"/>
      <c r="CM163" s="31"/>
      <c r="CN163" s="33"/>
      <c r="CO163" s="32"/>
      <c r="CP163" s="30"/>
      <c r="CQ163" s="30"/>
      <c r="CR163" s="31"/>
      <c r="CS163" s="33"/>
      <c r="CT163" s="32"/>
      <c r="CU163" s="30"/>
      <c r="CV163" s="30"/>
      <c r="CW163" s="31"/>
      <c r="CX163" s="33"/>
      <c r="CY163" s="32"/>
      <c r="CZ163" s="30"/>
      <c r="DA163" s="30"/>
      <c r="DB163" s="31"/>
      <c r="DC163" s="33"/>
      <c r="DD163" s="32"/>
      <c r="DE163" s="30"/>
      <c r="DF163" s="30"/>
      <c r="DG163" s="31"/>
      <c r="DH163" s="33"/>
      <c r="DI163" s="32"/>
      <c r="DJ163" s="30"/>
      <c r="DK163" s="30"/>
      <c r="DL163" s="31"/>
      <c r="DM163" s="33"/>
      <c r="DN163" s="32"/>
      <c r="DO163" s="30"/>
      <c r="DP163" s="30"/>
      <c r="DQ163" s="31"/>
      <c r="DR163" s="33"/>
      <c r="DS163" s="32"/>
      <c r="DT163" s="26">
        <f t="shared" si="5"/>
        <v>0</v>
      </c>
      <c r="DU163" s="254">
        <f t="shared" si="4"/>
        <v>0</v>
      </c>
    </row>
    <row r="164" spans="1:125">
      <c r="A164" s="204" t="str">
        <f>IF('04 Brukerregistrering'!C164="","",'04 Brukerregistrering'!C164)</f>
        <v/>
      </c>
      <c r="B164" s="205" t="str">
        <f>IF('04 Brukerregistrering'!G164="","",'04 Brukerregistrering'!G164)</f>
        <v/>
      </c>
      <c r="C164" s="206" t="str">
        <f>IF('04 Brukerregistrering'!I164="","",'04 Brukerregistrering'!I164)</f>
        <v/>
      </c>
      <c r="D164" s="207" t="str">
        <f>IF('05 Målinger'!M174="","",('05 Målinger'!M174-'05 Målinger'!$G$19)*'02 Kostnader lønn, utstyr osv. '!$S$26*(-1))</f>
        <v/>
      </c>
      <c r="E164" s="207" t="str">
        <f>IF(AND('05 Målinger'!N174="",'05 Målinger'!Q174=""),"",('05 Målinger'!N174+'05 Målinger'!Q174-'05 Målinger'!H174)*'02 Kostnader lønn, utstyr osv. '!$S$21/60*(-1)*'05 Målinger'!$E$14)</f>
        <v/>
      </c>
      <c r="F164" s="208" t="str">
        <f>IF('05 Målinger'!M174="","",('kjøring-støtteark'!E167-'kjøring-støtteark'!D167)*'02 Kostnader lønn, utstyr osv. '!$S$21/60*(-1)*'05 Målinger'!$E$14)</f>
        <v/>
      </c>
      <c r="G164" s="209" t="str">
        <f>IF('05 Målinger'!P174="","",('05 Målinger'!P174-'05 Målinger'!J174)*'02 Kostnader lønn, utstyr osv. '!$S$37*'05 Målinger'!$E$14*(-1))</f>
        <v/>
      </c>
      <c r="H164" s="210" t="str">
        <f>IF('05 Målinger'!O174="","",('05 Målinger'!O174-'05 Målinger'!I174)*'02 Kostnader lønn, utstyr osv. '!$S$32*(-1)*'05 Målinger'!$E$14)</f>
        <v/>
      </c>
      <c r="I164" s="207" t="str">
        <f>IF('05 Målinger'!X174="","",('05 Målinger'!X174-'05 Målinger'!$G$19)*'02 Kostnader lønn, utstyr osv. '!$S$26*(-1))</f>
        <v/>
      </c>
      <c r="J164" s="207" t="str">
        <f>IF(AND('05 Målinger'!X174="",'05 Målinger'!AB174=""),"",('05 Målinger'!X174+'05 Målinger'!AB174-'05 Målinger'!H174)*'02 Kostnader lønn, utstyr osv. '!$S$21/60*(-1)*'05 Målinger'!$E$14)</f>
        <v/>
      </c>
      <c r="K164" s="208" t="str">
        <f>IF('05 Målinger'!X174="","",('kjøring-støtteark'!F167-'kjøring-støtteark'!D167)*'02 Kostnader lønn, utstyr osv. '!$S$21/60*(-1)*'05 Målinger'!$E$14)</f>
        <v/>
      </c>
      <c r="L164" s="209" t="str">
        <f>IF('05 Målinger'!AA174="","",('05 Målinger'!AA174-'05 Målinger'!J174)*'02 Kostnader lønn, utstyr osv. '!$S$37*'05 Målinger'!$E$14*(-1))</f>
        <v/>
      </c>
      <c r="M164" s="210" t="str">
        <f>IF('05 Målinger'!Z174="","",('05 Målinger'!Z174-'05 Målinger'!I174)*'02 Kostnader lønn, utstyr osv. '!$S$32*(-1)*'05 Målinger'!$E$14)</f>
        <v/>
      </c>
      <c r="N164" s="207" t="str">
        <f>IF('05 Målinger'!AI174="","",('05 Målinger'!AI174-'05 Målinger'!$G$19)*'02 Kostnader lønn, utstyr osv. '!$S$26*(-1))</f>
        <v/>
      </c>
      <c r="O164" s="207" t="str">
        <f>IF(AND('05 Målinger'!AI174="",'05 Målinger'!AM174=""),"",('05 Målinger'!AI174+'05 Målinger'!AM174-'05 Målinger'!H174)*'02 Kostnader lønn, utstyr osv. '!$S$21/60*(-1)*'05 Målinger'!$E$14)</f>
        <v/>
      </c>
      <c r="P164" s="208" t="str">
        <f>IF('05 Målinger'!AI174="","",('kjøring-støtteark'!F167-'kjøring-støtteark'!G167)*'02 Kostnader lønn, utstyr osv. '!$S$21/60*(-1)*'05 Målinger'!$E$14)</f>
        <v/>
      </c>
      <c r="Q164" s="209" t="str">
        <f>IF('05 Målinger'!AL174="","",('05 Målinger'!AL174-'05 Målinger'!J174)*'02 Kostnader lønn, utstyr osv. '!$S$37*'05 Målinger'!$E$14*(-1))</f>
        <v/>
      </c>
      <c r="R164" s="210" t="str">
        <f>IF('05 Målinger'!AK174="","",('05 Målinger'!AK174-'05 Målinger'!I174)*'02 Kostnader lønn, utstyr osv. '!$S$32*(-1)*'05 Målinger'!$E$14)</f>
        <v/>
      </c>
      <c r="S164" s="207" t="str">
        <f>IF('05 Målinger'!AT174="","",('05 Målinger'!AT174-'05 Målinger'!$G$19)*'02 Kostnader lønn, utstyr osv. '!$S$26*(-1))</f>
        <v/>
      </c>
      <c r="T164" s="207" t="str">
        <f>IF(AND('05 Målinger'!AT174="",'05 Målinger'!AX174=""),"",('05 Målinger'!AT174+'05 Målinger'!AX174-'05 Målinger'!H174)*'02 Kostnader lønn, utstyr osv. '!$S$21/60*(-1)*'05 Målinger'!$E$14)</f>
        <v/>
      </c>
      <c r="U164" s="208" t="str">
        <f>IF('05 Målinger'!AT174="","",('kjøring-støtteark'!F167-'kjøring-støtteark'!H167)*'02 Kostnader lønn, utstyr osv. '!$S$21/60*(-1)*'05 Målinger'!$E$14)</f>
        <v/>
      </c>
      <c r="V164" s="209" t="str">
        <f>IF('05 Målinger'!AW174="","",('05 Målinger'!AW174-'05 Målinger'!J174)*'02 Kostnader lønn, utstyr osv. '!$S$37*'05 Målinger'!$E$14*(-1))</f>
        <v/>
      </c>
      <c r="W164" s="210" t="str">
        <f>IF('05 Målinger'!AV174="","",('05 Målinger'!AV174-'05 Målinger'!I174)*'02 Kostnader lønn, utstyr osv. '!$S$32*(-1)*'05 Målinger'!$E$14)</f>
        <v/>
      </c>
      <c r="X164" s="30"/>
      <c r="Y164" s="30"/>
      <c r="Z164" s="31"/>
      <c r="AA164" s="33"/>
      <c r="AB164" s="32"/>
      <c r="AC164" s="30"/>
      <c r="AD164" s="30"/>
      <c r="AE164" s="31"/>
      <c r="AF164" s="33"/>
      <c r="AG164" s="32"/>
      <c r="AH164" s="30"/>
      <c r="AI164" s="30"/>
      <c r="AJ164" s="31"/>
      <c r="AK164" s="33"/>
      <c r="AL164" s="32"/>
      <c r="AM164" s="30"/>
      <c r="AN164" s="30"/>
      <c r="AO164" s="31"/>
      <c r="AP164" s="33"/>
      <c r="AQ164" s="32"/>
      <c r="AR164" s="30"/>
      <c r="AS164" s="30"/>
      <c r="AT164" s="31"/>
      <c r="AU164" s="33"/>
      <c r="AV164" s="32"/>
      <c r="AW164" s="30"/>
      <c r="AX164" s="30"/>
      <c r="AY164" s="31"/>
      <c r="AZ164" s="33"/>
      <c r="BA164" s="32"/>
      <c r="BB164" s="30"/>
      <c r="BC164" s="30"/>
      <c r="BD164" s="31"/>
      <c r="BE164" s="33"/>
      <c r="BF164" s="32"/>
      <c r="BG164" s="30"/>
      <c r="BH164" s="30"/>
      <c r="BI164" s="31"/>
      <c r="BJ164" s="33"/>
      <c r="BK164" s="32"/>
      <c r="BL164" s="30"/>
      <c r="BM164" s="30"/>
      <c r="BN164" s="31"/>
      <c r="BO164" s="33"/>
      <c r="BP164" s="32"/>
      <c r="BQ164" s="30"/>
      <c r="BR164" s="30"/>
      <c r="BS164" s="31"/>
      <c r="BT164" s="33"/>
      <c r="BU164" s="32"/>
      <c r="BV164" s="30"/>
      <c r="BW164" s="30"/>
      <c r="BX164" s="31"/>
      <c r="BY164" s="33"/>
      <c r="BZ164" s="32"/>
      <c r="CA164" s="30"/>
      <c r="CB164" s="30"/>
      <c r="CC164" s="31"/>
      <c r="CD164" s="33"/>
      <c r="CE164" s="32"/>
      <c r="CF164" s="30"/>
      <c r="CG164" s="30"/>
      <c r="CH164" s="31"/>
      <c r="CI164" s="33"/>
      <c r="CJ164" s="32"/>
      <c r="CK164" s="30"/>
      <c r="CL164" s="30"/>
      <c r="CM164" s="31"/>
      <c r="CN164" s="33"/>
      <c r="CO164" s="32"/>
      <c r="CP164" s="30"/>
      <c r="CQ164" s="30"/>
      <c r="CR164" s="31"/>
      <c r="CS164" s="33"/>
      <c r="CT164" s="32"/>
      <c r="CU164" s="30"/>
      <c r="CV164" s="30"/>
      <c r="CW164" s="31"/>
      <c r="CX164" s="33"/>
      <c r="CY164" s="32"/>
      <c r="CZ164" s="30"/>
      <c r="DA164" s="30"/>
      <c r="DB164" s="31"/>
      <c r="DC164" s="33"/>
      <c r="DD164" s="32"/>
      <c r="DE164" s="30"/>
      <c r="DF164" s="30"/>
      <c r="DG164" s="31"/>
      <c r="DH164" s="33"/>
      <c r="DI164" s="32"/>
      <c r="DJ164" s="30"/>
      <c r="DK164" s="30"/>
      <c r="DL164" s="31"/>
      <c r="DM164" s="33"/>
      <c r="DN164" s="32"/>
      <c r="DO164" s="30"/>
      <c r="DP164" s="30"/>
      <c r="DQ164" s="31"/>
      <c r="DR164" s="33"/>
      <c r="DS164" s="32"/>
      <c r="DT164" s="26">
        <f t="shared" si="5"/>
        <v>0</v>
      </c>
      <c r="DU164" s="254">
        <f t="shared" si="4"/>
        <v>0</v>
      </c>
    </row>
    <row r="165" spans="1:125">
      <c r="A165" s="204" t="str">
        <f>IF('04 Brukerregistrering'!C165="","",'04 Brukerregistrering'!C165)</f>
        <v/>
      </c>
      <c r="B165" s="205" t="str">
        <f>IF('04 Brukerregistrering'!G165="","",'04 Brukerregistrering'!G165)</f>
        <v/>
      </c>
      <c r="C165" s="206" t="str">
        <f>IF('04 Brukerregistrering'!I165="","",'04 Brukerregistrering'!I165)</f>
        <v/>
      </c>
      <c r="D165" s="207" t="str">
        <f>IF('05 Målinger'!M175="","",('05 Målinger'!M175-'05 Målinger'!$G$19)*'02 Kostnader lønn, utstyr osv. '!$S$26*(-1))</f>
        <v/>
      </c>
      <c r="E165" s="207" t="str">
        <f>IF(AND('05 Målinger'!N175="",'05 Målinger'!Q175=""),"",('05 Målinger'!N175+'05 Målinger'!Q175-'05 Målinger'!H175)*'02 Kostnader lønn, utstyr osv. '!$S$21/60*(-1)*'05 Målinger'!$E$14)</f>
        <v/>
      </c>
      <c r="F165" s="208" t="str">
        <f>IF('05 Målinger'!M175="","",('kjøring-støtteark'!E168-'kjøring-støtteark'!D168)*'02 Kostnader lønn, utstyr osv. '!$S$21/60*(-1)*'05 Målinger'!$E$14)</f>
        <v/>
      </c>
      <c r="G165" s="209" t="str">
        <f>IF('05 Målinger'!P175="","",('05 Målinger'!P175-'05 Målinger'!J175)*'02 Kostnader lønn, utstyr osv. '!$S$37*'05 Målinger'!$E$14*(-1))</f>
        <v/>
      </c>
      <c r="H165" s="210" t="str">
        <f>IF('05 Målinger'!O175="","",('05 Målinger'!O175-'05 Målinger'!I175)*'02 Kostnader lønn, utstyr osv. '!$S$32*(-1)*'05 Målinger'!$E$14)</f>
        <v/>
      </c>
      <c r="I165" s="207" t="str">
        <f>IF('05 Målinger'!X175="","",('05 Målinger'!X175-'05 Målinger'!$G$19)*'02 Kostnader lønn, utstyr osv. '!$S$26*(-1))</f>
        <v/>
      </c>
      <c r="J165" s="207" t="str">
        <f>IF(AND('05 Målinger'!X175="",'05 Målinger'!AB175=""),"",('05 Målinger'!X175+'05 Målinger'!AB175-'05 Målinger'!H175)*'02 Kostnader lønn, utstyr osv. '!$S$21/60*(-1)*'05 Målinger'!$E$14)</f>
        <v/>
      </c>
      <c r="K165" s="208" t="str">
        <f>IF('05 Målinger'!X175="","",('kjøring-støtteark'!F168-'kjøring-støtteark'!D168)*'02 Kostnader lønn, utstyr osv. '!$S$21/60*(-1)*'05 Målinger'!$E$14)</f>
        <v/>
      </c>
      <c r="L165" s="209" t="str">
        <f>IF('05 Målinger'!AA175="","",('05 Målinger'!AA175-'05 Målinger'!J175)*'02 Kostnader lønn, utstyr osv. '!$S$37*'05 Målinger'!$E$14*(-1))</f>
        <v/>
      </c>
      <c r="M165" s="210" t="str">
        <f>IF('05 Målinger'!Z175="","",('05 Målinger'!Z175-'05 Målinger'!I175)*'02 Kostnader lønn, utstyr osv. '!$S$32*(-1)*'05 Målinger'!$E$14)</f>
        <v/>
      </c>
      <c r="N165" s="207" t="str">
        <f>IF('05 Målinger'!AI175="","",('05 Målinger'!AI175-'05 Målinger'!$G$19)*'02 Kostnader lønn, utstyr osv. '!$S$26*(-1))</f>
        <v/>
      </c>
      <c r="O165" s="207" t="str">
        <f>IF(AND('05 Målinger'!AI175="",'05 Målinger'!AM175=""),"",('05 Målinger'!AI175+'05 Målinger'!AM175-'05 Målinger'!H175)*'02 Kostnader lønn, utstyr osv. '!$S$21/60*(-1)*'05 Målinger'!$E$14)</f>
        <v/>
      </c>
      <c r="P165" s="208" t="str">
        <f>IF('05 Målinger'!AI175="","",('kjøring-støtteark'!F168-'kjøring-støtteark'!G168)*'02 Kostnader lønn, utstyr osv. '!$S$21/60*(-1)*'05 Målinger'!$E$14)</f>
        <v/>
      </c>
      <c r="Q165" s="209" t="str">
        <f>IF('05 Målinger'!AL175="","",('05 Målinger'!AL175-'05 Målinger'!J175)*'02 Kostnader lønn, utstyr osv. '!$S$37*'05 Målinger'!$E$14*(-1))</f>
        <v/>
      </c>
      <c r="R165" s="210" t="str">
        <f>IF('05 Målinger'!AK175="","",('05 Målinger'!AK175-'05 Målinger'!I175)*'02 Kostnader lønn, utstyr osv. '!$S$32*(-1)*'05 Målinger'!$E$14)</f>
        <v/>
      </c>
      <c r="S165" s="207" t="str">
        <f>IF('05 Målinger'!AT175="","",('05 Målinger'!AT175-'05 Målinger'!$G$19)*'02 Kostnader lønn, utstyr osv. '!$S$26*(-1))</f>
        <v/>
      </c>
      <c r="T165" s="207" t="str">
        <f>IF(AND('05 Målinger'!AT175="",'05 Målinger'!AX175=""),"",('05 Målinger'!AT175+'05 Målinger'!AX175-'05 Målinger'!H175)*'02 Kostnader lønn, utstyr osv. '!$S$21/60*(-1)*'05 Målinger'!$E$14)</f>
        <v/>
      </c>
      <c r="U165" s="208" t="str">
        <f>IF('05 Målinger'!AT175="","",('kjøring-støtteark'!F168-'kjøring-støtteark'!H168)*'02 Kostnader lønn, utstyr osv. '!$S$21/60*(-1)*'05 Målinger'!$E$14)</f>
        <v/>
      </c>
      <c r="V165" s="209" t="str">
        <f>IF('05 Målinger'!AW175="","",('05 Målinger'!AW175-'05 Målinger'!J175)*'02 Kostnader lønn, utstyr osv. '!$S$37*'05 Målinger'!$E$14*(-1))</f>
        <v/>
      </c>
      <c r="W165" s="210" t="str">
        <f>IF('05 Målinger'!AV175="","",('05 Målinger'!AV175-'05 Målinger'!I175)*'02 Kostnader lønn, utstyr osv. '!$S$32*(-1)*'05 Målinger'!$E$14)</f>
        <v/>
      </c>
      <c r="X165" s="30"/>
      <c r="Y165" s="30"/>
      <c r="Z165" s="31"/>
      <c r="AA165" s="33"/>
      <c r="AB165" s="32"/>
      <c r="AC165" s="30"/>
      <c r="AD165" s="30"/>
      <c r="AE165" s="31"/>
      <c r="AF165" s="33"/>
      <c r="AG165" s="32"/>
      <c r="AH165" s="30"/>
      <c r="AI165" s="30"/>
      <c r="AJ165" s="31"/>
      <c r="AK165" s="33"/>
      <c r="AL165" s="32"/>
      <c r="AM165" s="30"/>
      <c r="AN165" s="30"/>
      <c r="AO165" s="31"/>
      <c r="AP165" s="33"/>
      <c r="AQ165" s="32"/>
      <c r="AR165" s="30"/>
      <c r="AS165" s="30"/>
      <c r="AT165" s="31"/>
      <c r="AU165" s="33"/>
      <c r="AV165" s="32"/>
      <c r="AW165" s="30"/>
      <c r="AX165" s="30"/>
      <c r="AY165" s="31"/>
      <c r="AZ165" s="33"/>
      <c r="BA165" s="32"/>
      <c r="BB165" s="30"/>
      <c r="BC165" s="30"/>
      <c r="BD165" s="31"/>
      <c r="BE165" s="33"/>
      <c r="BF165" s="32"/>
      <c r="BG165" s="30"/>
      <c r="BH165" s="30"/>
      <c r="BI165" s="31"/>
      <c r="BJ165" s="33"/>
      <c r="BK165" s="32"/>
      <c r="BL165" s="30"/>
      <c r="BM165" s="30"/>
      <c r="BN165" s="31"/>
      <c r="BO165" s="33"/>
      <c r="BP165" s="32"/>
      <c r="BQ165" s="30"/>
      <c r="BR165" s="30"/>
      <c r="BS165" s="31"/>
      <c r="BT165" s="33"/>
      <c r="BU165" s="32"/>
      <c r="BV165" s="30"/>
      <c r="BW165" s="30"/>
      <c r="BX165" s="31"/>
      <c r="BY165" s="33"/>
      <c r="BZ165" s="32"/>
      <c r="CA165" s="30"/>
      <c r="CB165" s="30"/>
      <c r="CC165" s="31"/>
      <c r="CD165" s="33"/>
      <c r="CE165" s="32"/>
      <c r="CF165" s="30"/>
      <c r="CG165" s="30"/>
      <c r="CH165" s="31"/>
      <c r="CI165" s="33"/>
      <c r="CJ165" s="32"/>
      <c r="CK165" s="30"/>
      <c r="CL165" s="30"/>
      <c r="CM165" s="31"/>
      <c r="CN165" s="33"/>
      <c r="CO165" s="32"/>
      <c r="CP165" s="30"/>
      <c r="CQ165" s="30"/>
      <c r="CR165" s="31"/>
      <c r="CS165" s="33"/>
      <c r="CT165" s="32"/>
      <c r="CU165" s="30"/>
      <c r="CV165" s="30"/>
      <c r="CW165" s="31"/>
      <c r="CX165" s="33"/>
      <c r="CY165" s="32"/>
      <c r="CZ165" s="30"/>
      <c r="DA165" s="30"/>
      <c r="DB165" s="31"/>
      <c r="DC165" s="33"/>
      <c r="DD165" s="32"/>
      <c r="DE165" s="30"/>
      <c r="DF165" s="30"/>
      <c r="DG165" s="31"/>
      <c r="DH165" s="33"/>
      <c r="DI165" s="32"/>
      <c r="DJ165" s="30"/>
      <c r="DK165" s="30"/>
      <c r="DL165" s="31"/>
      <c r="DM165" s="33"/>
      <c r="DN165" s="32"/>
      <c r="DO165" s="30"/>
      <c r="DP165" s="30"/>
      <c r="DQ165" s="31"/>
      <c r="DR165" s="33"/>
      <c r="DS165" s="32"/>
      <c r="DT165" s="26">
        <f t="shared" si="5"/>
        <v>0</v>
      </c>
      <c r="DU165" s="254">
        <f t="shared" si="4"/>
        <v>0</v>
      </c>
    </row>
    <row r="166" spans="1:125">
      <c r="A166" s="204" t="str">
        <f>IF('04 Brukerregistrering'!C166="","",'04 Brukerregistrering'!C166)</f>
        <v/>
      </c>
      <c r="B166" s="205" t="str">
        <f>IF('04 Brukerregistrering'!G166="","",'04 Brukerregistrering'!G166)</f>
        <v/>
      </c>
      <c r="C166" s="206" t="str">
        <f>IF('04 Brukerregistrering'!I166="","",'04 Brukerregistrering'!I166)</f>
        <v/>
      </c>
      <c r="D166" s="207" t="str">
        <f>IF('05 Målinger'!M176="","",('05 Målinger'!M176-'05 Målinger'!$G$19)*'02 Kostnader lønn, utstyr osv. '!$S$26*(-1))</f>
        <v/>
      </c>
      <c r="E166" s="207" t="str">
        <f>IF(AND('05 Målinger'!N176="",'05 Målinger'!Q176=""),"",('05 Målinger'!N176+'05 Målinger'!Q176-'05 Målinger'!H176)*'02 Kostnader lønn, utstyr osv. '!$S$21/60*(-1)*'05 Målinger'!$E$14)</f>
        <v/>
      </c>
      <c r="F166" s="208" t="str">
        <f>IF('05 Målinger'!M176="","",('kjøring-støtteark'!E169-'kjøring-støtteark'!D169)*'02 Kostnader lønn, utstyr osv. '!$S$21/60*(-1)*'05 Målinger'!$E$14)</f>
        <v/>
      </c>
      <c r="G166" s="209" t="str">
        <f>IF('05 Målinger'!P176="","",('05 Målinger'!P176-'05 Målinger'!J176)*'02 Kostnader lønn, utstyr osv. '!$S$37*'05 Målinger'!$E$14*(-1))</f>
        <v/>
      </c>
      <c r="H166" s="210" t="str">
        <f>IF('05 Målinger'!O176="","",('05 Målinger'!O176-'05 Målinger'!I176)*'02 Kostnader lønn, utstyr osv. '!$S$32*(-1)*'05 Målinger'!$E$14)</f>
        <v/>
      </c>
      <c r="I166" s="207" t="str">
        <f>IF('05 Målinger'!X176="","",('05 Målinger'!X176-'05 Målinger'!$G$19)*'02 Kostnader lønn, utstyr osv. '!$S$26*(-1))</f>
        <v/>
      </c>
      <c r="J166" s="207" t="str">
        <f>IF(AND('05 Målinger'!X176="",'05 Målinger'!AB176=""),"",('05 Målinger'!X176+'05 Målinger'!AB176-'05 Målinger'!H176)*'02 Kostnader lønn, utstyr osv. '!$S$21/60*(-1)*'05 Målinger'!$E$14)</f>
        <v/>
      </c>
      <c r="K166" s="208" t="str">
        <f>IF('05 Målinger'!X176="","",('kjøring-støtteark'!F169-'kjøring-støtteark'!D169)*'02 Kostnader lønn, utstyr osv. '!$S$21/60*(-1)*'05 Målinger'!$E$14)</f>
        <v/>
      </c>
      <c r="L166" s="209" t="str">
        <f>IF('05 Målinger'!AA176="","",('05 Målinger'!AA176-'05 Målinger'!J176)*'02 Kostnader lønn, utstyr osv. '!$S$37*'05 Målinger'!$E$14*(-1))</f>
        <v/>
      </c>
      <c r="M166" s="210" t="str">
        <f>IF('05 Målinger'!Z176="","",('05 Målinger'!Z176-'05 Målinger'!I176)*'02 Kostnader lønn, utstyr osv. '!$S$32*(-1)*'05 Målinger'!$E$14)</f>
        <v/>
      </c>
      <c r="N166" s="207" t="str">
        <f>IF('05 Målinger'!AI176="","",('05 Målinger'!AI176-'05 Målinger'!$G$19)*'02 Kostnader lønn, utstyr osv. '!$S$26*(-1))</f>
        <v/>
      </c>
      <c r="O166" s="207" t="str">
        <f>IF(AND('05 Målinger'!AI176="",'05 Målinger'!AM176=""),"",('05 Målinger'!AI176+'05 Målinger'!AM176-'05 Målinger'!H176)*'02 Kostnader lønn, utstyr osv. '!$S$21/60*(-1)*'05 Målinger'!$E$14)</f>
        <v/>
      </c>
      <c r="P166" s="208" t="str">
        <f>IF('05 Målinger'!AI176="","",('kjøring-støtteark'!F169-'kjøring-støtteark'!G169)*'02 Kostnader lønn, utstyr osv. '!$S$21/60*(-1)*'05 Målinger'!$E$14)</f>
        <v/>
      </c>
      <c r="Q166" s="209" t="str">
        <f>IF('05 Målinger'!AL176="","",('05 Målinger'!AL176-'05 Målinger'!J176)*'02 Kostnader lønn, utstyr osv. '!$S$37*'05 Målinger'!$E$14*(-1))</f>
        <v/>
      </c>
      <c r="R166" s="210" t="str">
        <f>IF('05 Målinger'!AK176="","",('05 Målinger'!AK176-'05 Målinger'!I176)*'02 Kostnader lønn, utstyr osv. '!$S$32*(-1)*'05 Målinger'!$E$14)</f>
        <v/>
      </c>
      <c r="S166" s="207" t="str">
        <f>IF('05 Målinger'!AT176="","",('05 Målinger'!AT176-'05 Målinger'!$G$19)*'02 Kostnader lønn, utstyr osv. '!$S$26*(-1))</f>
        <v/>
      </c>
      <c r="T166" s="207" t="str">
        <f>IF(AND('05 Målinger'!AT176="",'05 Målinger'!AX176=""),"",('05 Målinger'!AT176+'05 Målinger'!AX176-'05 Målinger'!H176)*'02 Kostnader lønn, utstyr osv. '!$S$21/60*(-1)*'05 Målinger'!$E$14)</f>
        <v/>
      </c>
      <c r="U166" s="208" t="str">
        <f>IF('05 Målinger'!AT176="","",('kjøring-støtteark'!F169-'kjøring-støtteark'!H169)*'02 Kostnader lønn, utstyr osv. '!$S$21/60*(-1)*'05 Målinger'!$E$14)</f>
        <v/>
      </c>
      <c r="V166" s="209" t="str">
        <f>IF('05 Målinger'!AW176="","",('05 Målinger'!AW176-'05 Målinger'!J176)*'02 Kostnader lønn, utstyr osv. '!$S$37*'05 Målinger'!$E$14*(-1))</f>
        <v/>
      </c>
      <c r="W166" s="210" t="str">
        <f>IF('05 Målinger'!AV176="","",('05 Målinger'!AV176-'05 Målinger'!I176)*'02 Kostnader lønn, utstyr osv. '!$S$32*(-1)*'05 Målinger'!$E$14)</f>
        <v/>
      </c>
      <c r="X166" s="30"/>
      <c r="Y166" s="30"/>
      <c r="Z166" s="31"/>
      <c r="AA166" s="33"/>
      <c r="AB166" s="32"/>
      <c r="AC166" s="30"/>
      <c r="AD166" s="30"/>
      <c r="AE166" s="31"/>
      <c r="AF166" s="33"/>
      <c r="AG166" s="32"/>
      <c r="AH166" s="30"/>
      <c r="AI166" s="30"/>
      <c r="AJ166" s="31"/>
      <c r="AK166" s="33"/>
      <c r="AL166" s="32"/>
      <c r="AM166" s="30"/>
      <c r="AN166" s="30"/>
      <c r="AO166" s="31"/>
      <c r="AP166" s="33"/>
      <c r="AQ166" s="32"/>
      <c r="AR166" s="30"/>
      <c r="AS166" s="30"/>
      <c r="AT166" s="31"/>
      <c r="AU166" s="33"/>
      <c r="AV166" s="32"/>
      <c r="AW166" s="30"/>
      <c r="AX166" s="30"/>
      <c r="AY166" s="31"/>
      <c r="AZ166" s="33"/>
      <c r="BA166" s="32"/>
      <c r="BB166" s="30"/>
      <c r="BC166" s="30"/>
      <c r="BD166" s="31"/>
      <c r="BE166" s="33"/>
      <c r="BF166" s="32"/>
      <c r="BG166" s="30"/>
      <c r="BH166" s="30"/>
      <c r="BI166" s="31"/>
      <c r="BJ166" s="33"/>
      <c r="BK166" s="32"/>
      <c r="BL166" s="30"/>
      <c r="BM166" s="30"/>
      <c r="BN166" s="31"/>
      <c r="BO166" s="33"/>
      <c r="BP166" s="32"/>
      <c r="BQ166" s="30"/>
      <c r="BR166" s="30"/>
      <c r="BS166" s="31"/>
      <c r="BT166" s="33"/>
      <c r="BU166" s="32"/>
      <c r="BV166" s="30"/>
      <c r="BW166" s="30"/>
      <c r="BX166" s="31"/>
      <c r="BY166" s="33"/>
      <c r="BZ166" s="32"/>
      <c r="CA166" s="30"/>
      <c r="CB166" s="30"/>
      <c r="CC166" s="31"/>
      <c r="CD166" s="33"/>
      <c r="CE166" s="32"/>
      <c r="CF166" s="30"/>
      <c r="CG166" s="30"/>
      <c r="CH166" s="31"/>
      <c r="CI166" s="33"/>
      <c r="CJ166" s="32"/>
      <c r="CK166" s="30"/>
      <c r="CL166" s="30"/>
      <c r="CM166" s="31"/>
      <c r="CN166" s="33"/>
      <c r="CO166" s="32"/>
      <c r="CP166" s="30"/>
      <c r="CQ166" s="30"/>
      <c r="CR166" s="31"/>
      <c r="CS166" s="33"/>
      <c r="CT166" s="32"/>
      <c r="CU166" s="30"/>
      <c r="CV166" s="30"/>
      <c r="CW166" s="31"/>
      <c r="CX166" s="33"/>
      <c r="CY166" s="32"/>
      <c r="CZ166" s="30"/>
      <c r="DA166" s="30"/>
      <c r="DB166" s="31"/>
      <c r="DC166" s="33"/>
      <c r="DD166" s="32"/>
      <c r="DE166" s="30"/>
      <c r="DF166" s="30"/>
      <c r="DG166" s="31"/>
      <c r="DH166" s="33"/>
      <c r="DI166" s="32"/>
      <c r="DJ166" s="30"/>
      <c r="DK166" s="30"/>
      <c r="DL166" s="31"/>
      <c r="DM166" s="33"/>
      <c r="DN166" s="32"/>
      <c r="DO166" s="30"/>
      <c r="DP166" s="30"/>
      <c r="DQ166" s="31"/>
      <c r="DR166" s="33"/>
      <c r="DS166" s="32"/>
      <c r="DT166" s="26">
        <f t="shared" si="5"/>
        <v>0</v>
      </c>
      <c r="DU166" s="254">
        <f t="shared" si="4"/>
        <v>0</v>
      </c>
    </row>
    <row r="167" spans="1:125">
      <c r="A167" s="204" t="str">
        <f>IF('04 Brukerregistrering'!C167="","",'04 Brukerregistrering'!C167)</f>
        <v/>
      </c>
      <c r="B167" s="205" t="str">
        <f>IF('04 Brukerregistrering'!G167="","",'04 Brukerregistrering'!G167)</f>
        <v/>
      </c>
      <c r="C167" s="206" t="str">
        <f>IF('04 Brukerregistrering'!I167="","",'04 Brukerregistrering'!I167)</f>
        <v/>
      </c>
      <c r="D167" s="207" t="str">
        <f>IF('05 Målinger'!M177="","",('05 Målinger'!M177-'05 Målinger'!$G$19)*'02 Kostnader lønn, utstyr osv. '!$S$26*(-1))</f>
        <v/>
      </c>
      <c r="E167" s="207" t="str">
        <f>IF(AND('05 Målinger'!N177="",'05 Målinger'!Q177=""),"",('05 Målinger'!N177+'05 Målinger'!Q177-'05 Målinger'!H177)*'02 Kostnader lønn, utstyr osv. '!$S$21/60*(-1)*'05 Målinger'!$E$14)</f>
        <v/>
      </c>
      <c r="F167" s="208" t="str">
        <f>IF('05 Målinger'!M177="","",('kjøring-støtteark'!E170-'kjøring-støtteark'!D170)*'02 Kostnader lønn, utstyr osv. '!$S$21/60*(-1)*'05 Målinger'!$E$14)</f>
        <v/>
      </c>
      <c r="G167" s="209" t="str">
        <f>IF('05 Målinger'!P177="","",('05 Målinger'!P177-'05 Målinger'!J177)*'02 Kostnader lønn, utstyr osv. '!$S$37*'05 Målinger'!$E$14*(-1))</f>
        <v/>
      </c>
      <c r="H167" s="210" t="str">
        <f>IF('05 Målinger'!O177="","",('05 Målinger'!O177-'05 Målinger'!I177)*'02 Kostnader lønn, utstyr osv. '!$S$32*(-1)*'05 Målinger'!$E$14)</f>
        <v/>
      </c>
      <c r="I167" s="207" t="str">
        <f>IF('05 Målinger'!X177="","",('05 Målinger'!X177-'05 Målinger'!$G$19)*'02 Kostnader lønn, utstyr osv. '!$S$26*(-1))</f>
        <v/>
      </c>
      <c r="J167" s="207" t="str">
        <f>IF(AND('05 Målinger'!X177="",'05 Målinger'!AB177=""),"",('05 Målinger'!X177+'05 Målinger'!AB177-'05 Målinger'!H177)*'02 Kostnader lønn, utstyr osv. '!$S$21/60*(-1)*'05 Målinger'!$E$14)</f>
        <v/>
      </c>
      <c r="K167" s="208" t="str">
        <f>IF('05 Målinger'!X177="","",('kjøring-støtteark'!F170-'kjøring-støtteark'!D170)*'02 Kostnader lønn, utstyr osv. '!$S$21/60*(-1)*'05 Målinger'!$E$14)</f>
        <v/>
      </c>
      <c r="L167" s="209" t="str">
        <f>IF('05 Målinger'!AA177="","",('05 Målinger'!AA177-'05 Målinger'!J177)*'02 Kostnader lønn, utstyr osv. '!$S$37*'05 Målinger'!$E$14*(-1))</f>
        <v/>
      </c>
      <c r="M167" s="210" t="str">
        <f>IF('05 Målinger'!Z177="","",('05 Målinger'!Z177-'05 Målinger'!I177)*'02 Kostnader lønn, utstyr osv. '!$S$32*(-1)*'05 Målinger'!$E$14)</f>
        <v/>
      </c>
      <c r="N167" s="207" t="str">
        <f>IF('05 Målinger'!AI177="","",('05 Målinger'!AI177-'05 Målinger'!$G$19)*'02 Kostnader lønn, utstyr osv. '!$S$26*(-1))</f>
        <v/>
      </c>
      <c r="O167" s="207" t="str">
        <f>IF(AND('05 Målinger'!AI177="",'05 Målinger'!AM177=""),"",('05 Målinger'!AI177+'05 Målinger'!AM177-'05 Målinger'!H177)*'02 Kostnader lønn, utstyr osv. '!$S$21/60*(-1)*'05 Målinger'!$E$14)</f>
        <v/>
      </c>
      <c r="P167" s="208" t="str">
        <f>IF('05 Målinger'!AI177="","",('kjøring-støtteark'!F170-'kjøring-støtteark'!G170)*'02 Kostnader lønn, utstyr osv. '!$S$21/60*(-1)*'05 Målinger'!$E$14)</f>
        <v/>
      </c>
      <c r="Q167" s="209" t="str">
        <f>IF('05 Målinger'!AL177="","",('05 Målinger'!AL177-'05 Målinger'!J177)*'02 Kostnader lønn, utstyr osv. '!$S$37*'05 Målinger'!$E$14*(-1))</f>
        <v/>
      </c>
      <c r="R167" s="210" t="str">
        <f>IF('05 Målinger'!AK177="","",('05 Målinger'!AK177-'05 Målinger'!I177)*'02 Kostnader lønn, utstyr osv. '!$S$32*(-1)*'05 Målinger'!$E$14)</f>
        <v/>
      </c>
      <c r="S167" s="207" t="str">
        <f>IF('05 Målinger'!AT177="","",('05 Målinger'!AT177-'05 Målinger'!$G$19)*'02 Kostnader lønn, utstyr osv. '!$S$26*(-1))</f>
        <v/>
      </c>
      <c r="T167" s="207" t="str">
        <f>IF(AND('05 Målinger'!AT177="",'05 Målinger'!AX177=""),"",('05 Målinger'!AT177+'05 Målinger'!AX177-'05 Målinger'!H177)*'02 Kostnader lønn, utstyr osv. '!$S$21/60*(-1)*'05 Målinger'!$E$14)</f>
        <v/>
      </c>
      <c r="U167" s="208" t="str">
        <f>IF('05 Målinger'!AT177="","",('kjøring-støtteark'!F170-'kjøring-støtteark'!H170)*'02 Kostnader lønn, utstyr osv. '!$S$21/60*(-1)*'05 Målinger'!$E$14)</f>
        <v/>
      </c>
      <c r="V167" s="209" t="str">
        <f>IF('05 Målinger'!AW177="","",('05 Målinger'!AW177-'05 Målinger'!J177)*'02 Kostnader lønn, utstyr osv. '!$S$37*'05 Målinger'!$E$14*(-1))</f>
        <v/>
      </c>
      <c r="W167" s="210" t="str">
        <f>IF('05 Målinger'!AV177="","",('05 Målinger'!AV177-'05 Målinger'!I177)*'02 Kostnader lønn, utstyr osv. '!$S$32*(-1)*'05 Målinger'!$E$14)</f>
        <v/>
      </c>
      <c r="X167" s="30"/>
      <c r="Y167" s="30"/>
      <c r="Z167" s="31"/>
      <c r="AA167" s="33"/>
      <c r="AB167" s="32"/>
      <c r="AC167" s="30"/>
      <c r="AD167" s="30"/>
      <c r="AE167" s="31"/>
      <c r="AF167" s="33"/>
      <c r="AG167" s="32"/>
      <c r="AH167" s="30"/>
      <c r="AI167" s="30"/>
      <c r="AJ167" s="31"/>
      <c r="AK167" s="33"/>
      <c r="AL167" s="32"/>
      <c r="AM167" s="30"/>
      <c r="AN167" s="30"/>
      <c r="AO167" s="31"/>
      <c r="AP167" s="33"/>
      <c r="AQ167" s="32"/>
      <c r="AR167" s="30"/>
      <c r="AS167" s="30"/>
      <c r="AT167" s="31"/>
      <c r="AU167" s="33"/>
      <c r="AV167" s="32"/>
      <c r="AW167" s="30"/>
      <c r="AX167" s="30"/>
      <c r="AY167" s="31"/>
      <c r="AZ167" s="33"/>
      <c r="BA167" s="32"/>
      <c r="BB167" s="30"/>
      <c r="BC167" s="30"/>
      <c r="BD167" s="31"/>
      <c r="BE167" s="33"/>
      <c r="BF167" s="32"/>
      <c r="BG167" s="30"/>
      <c r="BH167" s="30"/>
      <c r="BI167" s="31"/>
      <c r="BJ167" s="33"/>
      <c r="BK167" s="32"/>
      <c r="BL167" s="30"/>
      <c r="BM167" s="30"/>
      <c r="BN167" s="31"/>
      <c r="BO167" s="33"/>
      <c r="BP167" s="32"/>
      <c r="BQ167" s="30"/>
      <c r="BR167" s="30"/>
      <c r="BS167" s="31"/>
      <c r="BT167" s="33"/>
      <c r="BU167" s="32"/>
      <c r="BV167" s="30"/>
      <c r="BW167" s="30"/>
      <c r="BX167" s="31"/>
      <c r="BY167" s="33"/>
      <c r="BZ167" s="32"/>
      <c r="CA167" s="30"/>
      <c r="CB167" s="30"/>
      <c r="CC167" s="31"/>
      <c r="CD167" s="33"/>
      <c r="CE167" s="32"/>
      <c r="CF167" s="30"/>
      <c r="CG167" s="30"/>
      <c r="CH167" s="31"/>
      <c r="CI167" s="33"/>
      <c r="CJ167" s="32"/>
      <c r="CK167" s="30"/>
      <c r="CL167" s="30"/>
      <c r="CM167" s="31"/>
      <c r="CN167" s="33"/>
      <c r="CO167" s="32"/>
      <c r="CP167" s="30"/>
      <c r="CQ167" s="30"/>
      <c r="CR167" s="31"/>
      <c r="CS167" s="33"/>
      <c r="CT167" s="32"/>
      <c r="CU167" s="30"/>
      <c r="CV167" s="30"/>
      <c r="CW167" s="31"/>
      <c r="CX167" s="33"/>
      <c r="CY167" s="32"/>
      <c r="CZ167" s="30"/>
      <c r="DA167" s="30"/>
      <c r="DB167" s="31"/>
      <c r="DC167" s="33"/>
      <c r="DD167" s="32"/>
      <c r="DE167" s="30"/>
      <c r="DF167" s="30"/>
      <c r="DG167" s="31"/>
      <c r="DH167" s="33"/>
      <c r="DI167" s="32"/>
      <c r="DJ167" s="30"/>
      <c r="DK167" s="30"/>
      <c r="DL167" s="31"/>
      <c r="DM167" s="33"/>
      <c r="DN167" s="32"/>
      <c r="DO167" s="30"/>
      <c r="DP167" s="30"/>
      <c r="DQ167" s="31"/>
      <c r="DR167" s="33"/>
      <c r="DS167" s="32"/>
      <c r="DT167" s="26">
        <f t="shared" si="5"/>
        <v>0</v>
      </c>
      <c r="DU167" s="254">
        <f t="shared" si="4"/>
        <v>0</v>
      </c>
    </row>
    <row r="168" spans="1:125">
      <c r="A168" s="204" t="str">
        <f>IF('04 Brukerregistrering'!C168="","",'04 Brukerregistrering'!C168)</f>
        <v/>
      </c>
      <c r="B168" s="205" t="str">
        <f>IF('04 Brukerregistrering'!G168="","",'04 Brukerregistrering'!G168)</f>
        <v/>
      </c>
      <c r="C168" s="206" t="str">
        <f>IF('04 Brukerregistrering'!I168="","",'04 Brukerregistrering'!I168)</f>
        <v/>
      </c>
      <c r="D168" s="207" t="str">
        <f>IF('05 Målinger'!M178="","",('05 Målinger'!M178-'05 Målinger'!$G$19)*'02 Kostnader lønn, utstyr osv. '!$S$26*(-1))</f>
        <v/>
      </c>
      <c r="E168" s="207" t="str">
        <f>IF(AND('05 Målinger'!N178="",'05 Målinger'!Q178=""),"",('05 Målinger'!N178+'05 Målinger'!Q178-'05 Målinger'!H178)*'02 Kostnader lønn, utstyr osv. '!$S$21/60*(-1)*'05 Målinger'!$E$14)</f>
        <v/>
      </c>
      <c r="F168" s="208" t="str">
        <f>IF('05 Målinger'!M178="","",('kjøring-støtteark'!E171-'kjøring-støtteark'!D171)*'02 Kostnader lønn, utstyr osv. '!$S$21/60*(-1)*'05 Målinger'!$E$14)</f>
        <v/>
      </c>
      <c r="G168" s="209" t="str">
        <f>IF('05 Målinger'!P178="","",('05 Målinger'!P178-'05 Målinger'!J178)*'02 Kostnader lønn, utstyr osv. '!$S$37*'05 Målinger'!$E$14*(-1))</f>
        <v/>
      </c>
      <c r="H168" s="210" t="str">
        <f>IF('05 Målinger'!O178="","",('05 Målinger'!O178-'05 Målinger'!I178)*'02 Kostnader lønn, utstyr osv. '!$S$32*(-1)*'05 Målinger'!$E$14)</f>
        <v/>
      </c>
      <c r="I168" s="207" t="str">
        <f>IF('05 Målinger'!X178="","",('05 Målinger'!X178-'05 Målinger'!$G$19)*'02 Kostnader lønn, utstyr osv. '!$S$26*(-1))</f>
        <v/>
      </c>
      <c r="J168" s="207" t="str">
        <f>IF(AND('05 Målinger'!X178="",'05 Målinger'!AB178=""),"",('05 Målinger'!X178+'05 Målinger'!AB178-'05 Målinger'!H178)*'02 Kostnader lønn, utstyr osv. '!$S$21/60*(-1)*'05 Målinger'!$E$14)</f>
        <v/>
      </c>
      <c r="K168" s="208" t="str">
        <f>IF('05 Målinger'!X178="","",('kjøring-støtteark'!F171-'kjøring-støtteark'!D171)*'02 Kostnader lønn, utstyr osv. '!$S$21/60*(-1)*'05 Målinger'!$E$14)</f>
        <v/>
      </c>
      <c r="L168" s="209" t="str">
        <f>IF('05 Målinger'!AA178="","",('05 Målinger'!AA178-'05 Målinger'!J178)*'02 Kostnader lønn, utstyr osv. '!$S$37*'05 Målinger'!$E$14*(-1))</f>
        <v/>
      </c>
      <c r="M168" s="210" t="str">
        <f>IF('05 Målinger'!Z178="","",('05 Målinger'!Z178-'05 Målinger'!I178)*'02 Kostnader lønn, utstyr osv. '!$S$32*(-1)*'05 Målinger'!$E$14)</f>
        <v/>
      </c>
      <c r="N168" s="207" t="str">
        <f>IF('05 Målinger'!AI178="","",('05 Målinger'!AI178-'05 Målinger'!$G$19)*'02 Kostnader lønn, utstyr osv. '!$S$26*(-1))</f>
        <v/>
      </c>
      <c r="O168" s="207" t="str">
        <f>IF(AND('05 Målinger'!AI178="",'05 Målinger'!AM178=""),"",('05 Målinger'!AI178+'05 Målinger'!AM178-'05 Målinger'!H178)*'02 Kostnader lønn, utstyr osv. '!$S$21/60*(-1)*'05 Målinger'!$E$14)</f>
        <v/>
      </c>
      <c r="P168" s="208" t="str">
        <f>IF('05 Målinger'!AI178="","",('kjøring-støtteark'!F171-'kjøring-støtteark'!G171)*'02 Kostnader lønn, utstyr osv. '!$S$21/60*(-1)*'05 Målinger'!$E$14)</f>
        <v/>
      </c>
      <c r="Q168" s="209" t="str">
        <f>IF('05 Målinger'!AL178="","",('05 Målinger'!AL178-'05 Målinger'!J178)*'02 Kostnader lønn, utstyr osv. '!$S$37*'05 Målinger'!$E$14*(-1))</f>
        <v/>
      </c>
      <c r="R168" s="210" t="str">
        <f>IF('05 Målinger'!AK178="","",('05 Målinger'!AK178-'05 Målinger'!I178)*'02 Kostnader lønn, utstyr osv. '!$S$32*(-1)*'05 Målinger'!$E$14)</f>
        <v/>
      </c>
      <c r="S168" s="207" t="str">
        <f>IF('05 Målinger'!AT178="","",('05 Målinger'!AT178-'05 Målinger'!$G$19)*'02 Kostnader lønn, utstyr osv. '!$S$26*(-1))</f>
        <v/>
      </c>
      <c r="T168" s="207" t="str">
        <f>IF(AND('05 Målinger'!AT178="",'05 Målinger'!AX178=""),"",('05 Målinger'!AT178+'05 Målinger'!AX178-'05 Målinger'!H178)*'02 Kostnader lønn, utstyr osv. '!$S$21/60*(-1)*'05 Målinger'!$E$14)</f>
        <v/>
      </c>
      <c r="U168" s="208" t="str">
        <f>IF('05 Målinger'!AT178="","",('kjøring-støtteark'!F171-'kjøring-støtteark'!H171)*'02 Kostnader lønn, utstyr osv. '!$S$21/60*(-1)*'05 Målinger'!$E$14)</f>
        <v/>
      </c>
      <c r="V168" s="209" t="str">
        <f>IF('05 Målinger'!AW178="","",('05 Målinger'!AW178-'05 Målinger'!J178)*'02 Kostnader lønn, utstyr osv. '!$S$37*'05 Målinger'!$E$14*(-1))</f>
        <v/>
      </c>
      <c r="W168" s="210" t="str">
        <f>IF('05 Målinger'!AV178="","",('05 Målinger'!AV178-'05 Målinger'!I178)*'02 Kostnader lønn, utstyr osv. '!$S$32*(-1)*'05 Målinger'!$E$14)</f>
        <v/>
      </c>
      <c r="X168" s="30"/>
      <c r="Y168" s="30"/>
      <c r="Z168" s="31"/>
      <c r="AA168" s="33"/>
      <c r="AB168" s="32"/>
      <c r="AC168" s="30"/>
      <c r="AD168" s="30"/>
      <c r="AE168" s="31"/>
      <c r="AF168" s="33"/>
      <c r="AG168" s="32"/>
      <c r="AH168" s="30"/>
      <c r="AI168" s="30"/>
      <c r="AJ168" s="31"/>
      <c r="AK168" s="33"/>
      <c r="AL168" s="32"/>
      <c r="AM168" s="30"/>
      <c r="AN168" s="30"/>
      <c r="AO168" s="31"/>
      <c r="AP168" s="33"/>
      <c r="AQ168" s="32"/>
      <c r="AR168" s="30"/>
      <c r="AS168" s="30"/>
      <c r="AT168" s="31"/>
      <c r="AU168" s="33"/>
      <c r="AV168" s="32"/>
      <c r="AW168" s="30"/>
      <c r="AX168" s="30"/>
      <c r="AY168" s="31"/>
      <c r="AZ168" s="33"/>
      <c r="BA168" s="32"/>
      <c r="BB168" s="30"/>
      <c r="BC168" s="30"/>
      <c r="BD168" s="31"/>
      <c r="BE168" s="33"/>
      <c r="BF168" s="32"/>
      <c r="BG168" s="30"/>
      <c r="BH168" s="30"/>
      <c r="BI168" s="31"/>
      <c r="BJ168" s="33"/>
      <c r="BK168" s="32"/>
      <c r="BL168" s="30"/>
      <c r="BM168" s="30"/>
      <c r="BN168" s="31"/>
      <c r="BO168" s="33"/>
      <c r="BP168" s="32"/>
      <c r="BQ168" s="30"/>
      <c r="BR168" s="30"/>
      <c r="BS168" s="31"/>
      <c r="BT168" s="33"/>
      <c r="BU168" s="32"/>
      <c r="BV168" s="30"/>
      <c r="BW168" s="30"/>
      <c r="BX168" s="31"/>
      <c r="BY168" s="33"/>
      <c r="BZ168" s="32"/>
      <c r="CA168" s="30"/>
      <c r="CB168" s="30"/>
      <c r="CC168" s="31"/>
      <c r="CD168" s="33"/>
      <c r="CE168" s="32"/>
      <c r="CF168" s="30"/>
      <c r="CG168" s="30"/>
      <c r="CH168" s="31"/>
      <c r="CI168" s="33"/>
      <c r="CJ168" s="32"/>
      <c r="CK168" s="30"/>
      <c r="CL168" s="30"/>
      <c r="CM168" s="31"/>
      <c r="CN168" s="33"/>
      <c r="CO168" s="32"/>
      <c r="CP168" s="30"/>
      <c r="CQ168" s="30"/>
      <c r="CR168" s="31"/>
      <c r="CS168" s="33"/>
      <c r="CT168" s="32"/>
      <c r="CU168" s="30"/>
      <c r="CV168" s="30"/>
      <c r="CW168" s="31"/>
      <c r="CX168" s="33"/>
      <c r="CY168" s="32"/>
      <c r="CZ168" s="30"/>
      <c r="DA168" s="30"/>
      <c r="DB168" s="31"/>
      <c r="DC168" s="33"/>
      <c r="DD168" s="32"/>
      <c r="DE168" s="30"/>
      <c r="DF168" s="30"/>
      <c r="DG168" s="31"/>
      <c r="DH168" s="33"/>
      <c r="DI168" s="32"/>
      <c r="DJ168" s="30"/>
      <c r="DK168" s="30"/>
      <c r="DL168" s="31"/>
      <c r="DM168" s="33"/>
      <c r="DN168" s="32"/>
      <c r="DO168" s="30"/>
      <c r="DP168" s="30"/>
      <c r="DQ168" s="31"/>
      <c r="DR168" s="33"/>
      <c r="DS168" s="32"/>
      <c r="DT168" s="26">
        <f t="shared" si="5"/>
        <v>0</v>
      </c>
      <c r="DU168" s="254">
        <f t="shared" si="4"/>
        <v>0</v>
      </c>
    </row>
    <row r="169" spans="1:125">
      <c r="A169" s="204" t="str">
        <f>IF('04 Brukerregistrering'!C169="","",'04 Brukerregistrering'!C169)</f>
        <v/>
      </c>
      <c r="B169" s="205" t="str">
        <f>IF('04 Brukerregistrering'!G169="","",'04 Brukerregistrering'!G169)</f>
        <v/>
      </c>
      <c r="C169" s="206" t="str">
        <f>IF('04 Brukerregistrering'!I169="","",'04 Brukerregistrering'!I169)</f>
        <v/>
      </c>
      <c r="D169" s="207" t="str">
        <f>IF('05 Målinger'!M179="","",('05 Målinger'!M179-'05 Målinger'!$G$19)*'02 Kostnader lønn, utstyr osv. '!$S$26*(-1))</f>
        <v/>
      </c>
      <c r="E169" s="207" t="str">
        <f>IF(AND('05 Målinger'!N179="",'05 Målinger'!Q179=""),"",('05 Målinger'!N179+'05 Målinger'!Q179-'05 Målinger'!H179)*'02 Kostnader lønn, utstyr osv. '!$S$21/60*(-1)*'05 Målinger'!$E$14)</f>
        <v/>
      </c>
      <c r="F169" s="208" t="str">
        <f>IF('05 Målinger'!M179="","",('kjøring-støtteark'!E172-'kjøring-støtteark'!D172)*'02 Kostnader lønn, utstyr osv. '!$S$21/60*(-1)*'05 Målinger'!$E$14)</f>
        <v/>
      </c>
      <c r="G169" s="209" t="str">
        <f>IF('05 Målinger'!P179="","",('05 Målinger'!P179-'05 Målinger'!J179)*'02 Kostnader lønn, utstyr osv. '!$S$37*'05 Målinger'!$E$14*(-1))</f>
        <v/>
      </c>
      <c r="H169" s="210" t="str">
        <f>IF('05 Målinger'!O179="","",('05 Målinger'!O179-'05 Målinger'!I179)*'02 Kostnader lønn, utstyr osv. '!$S$32*(-1)*'05 Målinger'!$E$14)</f>
        <v/>
      </c>
      <c r="I169" s="207" t="str">
        <f>IF('05 Målinger'!X179="","",('05 Målinger'!X179-'05 Målinger'!$G$19)*'02 Kostnader lønn, utstyr osv. '!$S$26*(-1))</f>
        <v/>
      </c>
      <c r="J169" s="207" t="str">
        <f>IF(AND('05 Målinger'!X179="",'05 Målinger'!AB179=""),"",('05 Målinger'!X179+'05 Målinger'!AB179-'05 Målinger'!H179)*'02 Kostnader lønn, utstyr osv. '!$S$21/60*(-1)*'05 Målinger'!$E$14)</f>
        <v/>
      </c>
      <c r="K169" s="208" t="str">
        <f>IF('05 Målinger'!X179="","",('kjøring-støtteark'!F172-'kjøring-støtteark'!D172)*'02 Kostnader lønn, utstyr osv. '!$S$21/60*(-1)*'05 Målinger'!$E$14)</f>
        <v/>
      </c>
      <c r="L169" s="209" t="str">
        <f>IF('05 Målinger'!AA179="","",('05 Målinger'!AA179-'05 Målinger'!J179)*'02 Kostnader lønn, utstyr osv. '!$S$37*'05 Målinger'!$E$14*(-1))</f>
        <v/>
      </c>
      <c r="M169" s="210" t="str">
        <f>IF('05 Målinger'!Z179="","",('05 Målinger'!Z179-'05 Målinger'!I179)*'02 Kostnader lønn, utstyr osv. '!$S$32*(-1)*'05 Målinger'!$E$14)</f>
        <v/>
      </c>
      <c r="N169" s="207" t="str">
        <f>IF('05 Målinger'!AI179="","",('05 Målinger'!AI179-'05 Målinger'!$G$19)*'02 Kostnader lønn, utstyr osv. '!$S$26*(-1))</f>
        <v/>
      </c>
      <c r="O169" s="207" t="str">
        <f>IF(AND('05 Målinger'!AI179="",'05 Målinger'!AM179=""),"",('05 Målinger'!AI179+'05 Målinger'!AM179-'05 Målinger'!H179)*'02 Kostnader lønn, utstyr osv. '!$S$21/60*(-1)*'05 Målinger'!$E$14)</f>
        <v/>
      </c>
      <c r="P169" s="208" t="str">
        <f>IF('05 Målinger'!AI179="","",('kjøring-støtteark'!F172-'kjøring-støtteark'!G172)*'02 Kostnader lønn, utstyr osv. '!$S$21/60*(-1)*'05 Målinger'!$E$14)</f>
        <v/>
      </c>
      <c r="Q169" s="209" t="str">
        <f>IF('05 Målinger'!AL179="","",('05 Målinger'!AL179-'05 Målinger'!J179)*'02 Kostnader lønn, utstyr osv. '!$S$37*'05 Målinger'!$E$14*(-1))</f>
        <v/>
      </c>
      <c r="R169" s="210" t="str">
        <f>IF('05 Målinger'!AK179="","",('05 Målinger'!AK179-'05 Målinger'!I179)*'02 Kostnader lønn, utstyr osv. '!$S$32*(-1)*'05 Målinger'!$E$14)</f>
        <v/>
      </c>
      <c r="S169" s="207" t="str">
        <f>IF('05 Målinger'!AT179="","",('05 Målinger'!AT179-'05 Målinger'!$G$19)*'02 Kostnader lønn, utstyr osv. '!$S$26*(-1))</f>
        <v/>
      </c>
      <c r="T169" s="207" t="str">
        <f>IF(AND('05 Målinger'!AT179="",'05 Målinger'!AX179=""),"",('05 Målinger'!AT179+'05 Målinger'!AX179-'05 Målinger'!H179)*'02 Kostnader lønn, utstyr osv. '!$S$21/60*(-1)*'05 Målinger'!$E$14)</f>
        <v/>
      </c>
      <c r="U169" s="208" t="str">
        <f>IF('05 Målinger'!AT179="","",('kjøring-støtteark'!F172-'kjøring-støtteark'!H172)*'02 Kostnader lønn, utstyr osv. '!$S$21/60*(-1)*'05 Målinger'!$E$14)</f>
        <v/>
      </c>
      <c r="V169" s="209" t="str">
        <f>IF('05 Målinger'!AW179="","",('05 Målinger'!AW179-'05 Målinger'!J179)*'02 Kostnader lønn, utstyr osv. '!$S$37*'05 Målinger'!$E$14*(-1))</f>
        <v/>
      </c>
      <c r="W169" s="210" t="str">
        <f>IF('05 Målinger'!AV179="","",('05 Målinger'!AV179-'05 Målinger'!I179)*'02 Kostnader lønn, utstyr osv. '!$S$32*(-1)*'05 Målinger'!$E$14)</f>
        <v/>
      </c>
      <c r="X169" s="30"/>
      <c r="Y169" s="30"/>
      <c r="Z169" s="31"/>
      <c r="AA169" s="33"/>
      <c r="AB169" s="32"/>
      <c r="AC169" s="30"/>
      <c r="AD169" s="30"/>
      <c r="AE169" s="31"/>
      <c r="AF169" s="33"/>
      <c r="AG169" s="32"/>
      <c r="AH169" s="30"/>
      <c r="AI169" s="30"/>
      <c r="AJ169" s="31"/>
      <c r="AK169" s="33"/>
      <c r="AL169" s="32"/>
      <c r="AM169" s="30"/>
      <c r="AN169" s="30"/>
      <c r="AO169" s="31"/>
      <c r="AP169" s="33"/>
      <c r="AQ169" s="32"/>
      <c r="AR169" s="30"/>
      <c r="AS169" s="30"/>
      <c r="AT169" s="31"/>
      <c r="AU169" s="33"/>
      <c r="AV169" s="32"/>
      <c r="AW169" s="30"/>
      <c r="AX169" s="30"/>
      <c r="AY169" s="31"/>
      <c r="AZ169" s="33"/>
      <c r="BA169" s="32"/>
      <c r="BB169" s="30"/>
      <c r="BC169" s="30"/>
      <c r="BD169" s="31"/>
      <c r="BE169" s="33"/>
      <c r="BF169" s="32"/>
      <c r="BG169" s="30"/>
      <c r="BH169" s="30"/>
      <c r="BI169" s="31"/>
      <c r="BJ169" s="33"/>
      <c r="BK169" s="32"/>
      <c r="BL169" s="30"/>
      <c r="BM169" s="30"/>
      <c r="BN169" s="31"/>
      <c r="BO169" s="33"/>
      <c r="BP169" s="32"/>
      <c r="BQ169" s="30"/>
      <c r="BR169" s="30"/>
      <c r="BS169" s="31"/>
      <c r="BT169" s="33"/>
      <c r="BU169" s="32"/>
      <c r="BV169" s="30"/>
      <c r="BW169" s="30"/>
      <c r="BX169" s="31"/>
      <c r="BY169" s="33"/>
      <c r="BZ169" s="32"/>
      <c r="CA169" s="30"/>
      <c r="CB169" s="30"/>
      <c r="CC169" s="31"/>
      <c r="CD169" s="33"/>
      <c r="CE169" s="32"/>
      <c r="CF169" s="30"/>
      <c r="CG169" s="30"/>
      <c r="CH169" s="31"/>
      <c r="CI169" s="33"/>
      <c r="CJ169" s="32"/>
      <c r="CK169" s="30"/>
      <c r="CL169" s="30"/>
      <c r="CM169" s="31"/>
      <c r="CN169" s="33"/>
      <c r="CO169" s="32"/>
      <c r="CP169" s="30"/>
      <c r="CQ169" s="30"/>
      <c r="CR169" s="31"/>
      <c r="CS169" s="33"/>
      <c r="CT169" s="32"/>
      <c r="CU169" s="30"/>
      <c r="CV169" s="30"/>
      <c r="CW169" s="31"/>
      <c r="CX169" s="33"/>
      <c r="CY169" s="32"/>
      <c r="CZ169" s="30"/>
      <c r="DA169" s="30"/>
      <c r="DB169" s="31"/>
      <c r="DC169" s="33"/>
      <c r="DD169" s="32"/>
      <c r="DE169" s="30"/>
      <c r="DF169" s="30"/>
      <c r="DG169" s="31"/>
      <c r="DH169" s="33"/>
      <c r="DI169" s="32"/>
      <c r="DJ169" s="30"/>
      <c r="DK169" s="30"/>
      <c r="DL169" s="31"/>
      <c r="DM169" s="33"/>
      <c r="DN169" s="32"/>
      <c r="DO169" s="30"/>
      <c r="DP169" s="30"/>
      <c r="DQ169" s="31"/>
      <c r="DR169" s="33"/>
      <c r="DS169" s="32"/>
      <c r="DT169" s="26">
        <f t="shared" si="5"/>
        <v>0</v>
      </c>
      <c r="DU169" s="254">
        <f t="shared" si="4"/>
        <v>0</v>
      </c>
    </row>
    <row r="170" spans="1:125">
      <c r="A170" s="204" t="str">
        <f>IF('04 Brukerregistrering'!C170="","",'04 Brukerregistrering'!C170)</f>
        <v/>
      </c>
      <c r="B170" s="205" t="str">
        <f>IF('04 Brukerregistrering'!G170="","",'04 Brukerregistrering'!G170)</f>
        <v/>
      </c>
      <c r="C170" s="206" t="str">
        <f>IF('04 Brukerregistrering'!I170="","",'04 Brukerregistrering'!I170)</f>
        <v/>
      </c>
      <c r="D170" s="207" t="str">
        <f>IF('05 Målinger'!M180="","",('05 Målinger'!M180-'05 Målinger'!$G$19)*'02 Kostnader lønn, utstyr osv. '!$S$26*(-1))</f>
        <v/>
      </c>
      <c r="E170" s="207" t="str">
        <f>IF(AND('05 Målinger'!N180="",'05 Målinger'!Q180=""),"",('05 Målinger'!N180+'05 Målinger'!Q180-'05 Målinger'!H180)*'02 Kostnader lønn, utstyr osv. '!$S$21/60*(-1)*'05 Målinger'!$E$14)</f>
        <v/>
      </c>
      <c r="F170" s="208" t="str">
        <f>IF('05 Målinger'!M180="","",('kjøring-støtteark'!E173-'kjøring-støtteark'!D173)*'02 Kostnader lønn, utstyr osv. '!$S$21/60*(-1)*'05 Målinger'!$E$14)</f>
        <v/>
      </c>
      <c r="G170" s="209" t="str">
        <f>IF('05 Målinger'!P180="","",('05 Målinger'!P180-'05 Målinger'!J180)*'02 Kostnader lønn, utstyr osv. '!$S$37*'05 Målinger'!$E$14*(-1))</f>
        <v/>
      </c>
      <c r="H170" s="210" t="str">
        <f>IF('05 Målinger'!O180="","",('05 Målinger'!O180-'05 Målinger'!I180)*'02 Kostnader lønn, utstyr osv. '!$S$32*(-1)*'05 Målinger'!$E$14)</f>
        <v/>
      </c>
      <c r="I170" s="207" t="str">
        <f>IF('05 Målinger'!X180="","",('05 Målinger'!X180-'05 Målinger'!$G$19)*'02 Kostnader lønn, utstyr osv. '!$S$26*(-1))</f>
        <v/>
      </c>
      <c r="J170" s="207" t="str">
        <f>IF(AND('05 Målinger'!X180="",'05 Målinger'!AB180=""),"",('05 Målinger'!X180+'05 Målinger'!AB180-'05 Målinger'!H180)*'02 Kostnader lønn, utstyr osv. '!$S$21/60*(-1)*'05 Målinger'!$E$14)</f>
        <v/>
      </c>
      <c r="K170" s="208" t="str">
        <f>IF('05 Målinger'!X180="","",('kjøring-støtteark'!F173-'kjøring-støtteark'!D173)*'02 Kostnader lønn, utstyr osv. '!$S$21/60*(-1)*'05 Målinger'!$E$14)</f>
        <v/>
      </c>
      <c r="L170" s="209" t="str">
        <f>IF('05 Målinger'!AA180="","",('05 Målinger'!AA180-'05 Målinger'!J180)*'02 Kostnader lønn, utstyr osv. '!$S$37*'05 Målinger'!$E$14*(-1))</f>
        <v/>
      </c>
      <c r="M170" s="210" t="str">
        <f>IF('05 Målinger'!Z180="","",('05 Målinger'!Z180-'05 Målinger'!I180)*'02 Kostnader lønn, utstyr osv. '!$S$32*(-1)*'05 Målinger'!$E$14)</f>
        <v/>
      </c>
      <c r="N170" s="207" t="str">
        <f>IF('05 Målinger'!AI180="","",('05 Målinger'!AI180-'05 Målinger'!$G$19)*'02 Kostnader lønn, utstyr osv. '!$S$26*(-1))</f>
        <v/>
      </c>
      <c r="O170" s="207" t="str">
        <f>IF(AND('05 Målinger'!AI180="",'05 Målinger'!AM180=""),"",('05 Målinger'!AI180+'05 Målinger'!AM180-'05 Målinger'!H180)*'02 Kostnader lønn, utstyr osv. '!$S$21/60*(-1)*'05 Målinger'!$E$14)</f>
        <v/>
      </c>
      <c r="P170" s="208" t="str">
        <f>IF('05 Målinger'!AI180="","",('kjøring-støtteark'!F173-'kjøring-støtteark'!G173)*'02 Kostnader lønn, utstyr osv. '!$S$21/60*(-1)*'05 Målinger'!$E$14)</f>
        <v/>
      </c>
      <c r="Q170" s="209" t="str">
        <f>IF('05 Målinger'!AL180="","",('05 Målinger'!AL180-'05 Målinger'!J180)*'02 Kostnader lønn, utstyr osv. '!$S$37*'05 Målinger'!$E$14*(-1))</f>
        <v/>
      </c>
      <c r="R170" s="210" t="str">
        <f>IF('05 Målinger'!AK180="","",('05 Målinger'!AK180-'05 Målinger'!I180)*'02 Kostnader lønn, utstyr osv. '!$S$32*(-1)*'05 Målinger'!$E$14)</f>
        <v/>
      </c>
      <c r="S170" s="207" t="str">
        <f>IF('05 Målinger'!AT180="","",('05 Målinger'!AT180-'05 Målinger'!$G$19)*'02 Kostnader lønn, utstyr osv. '!$S$26*(-1))</f>
        <v/>
      </c>
      <c r="T170" s="207" t="str">
        <f>IF(AND('05 Målinger'!AT180="",'05 Målinger'!AX180=""),"",('05 Målinger'!AT180+'05 Målinger'!AX180-'05 Målinger'!H180)*'02 Kostnader lønn, utstyr osv. '!$S$21/60*(-1)*'05 Målinger'!$E$14)</f>
        <v/>
      </c>
      <c r="U170" s="208" t="str">
        <f>IF('05 Målinger'!AT180="","",('kjøring-støtteark'!F173-'kjøring-støtteark'!H173)*'02 Kostnader lønn, utstyr osv. '!$S$21/60*(-1)*'05 Målinger'!$E$14)</f>
        <v/>
      </c>
      <c r="V170" s="209" t="str">
        <f>IF('05 Målinger'!AW180="","",('05 Målinger'!AW180-'05 Målinger'!J180)*'02 Kostnader lønn, utstyr osv. '!$S$37*'05 Målinger'!$E$14*(-1))</f>
        <v/>
      </c>
      <c r="W170" s="210" t="str">
        <f>IF('05 Målinger'!AV180="","",('05 Målinger'!AV180-'05 Målinger'!I180)*'02 Kostnader lønn, utstyr osv. '!$S$32*(-1)*'05 Målinger'!$E$14)</f>
        <v/>
      </c>
      <c r="X170" s="30"/>
      <c r="Y170" s="30"/>
      <c r="Z170" s="31"/>
      <c r="AA170" s="33"/>
      <c r="AB170" s="32"/>
      <c r="AC170" s="30"/>
      <c r="AD170" s="30"/>
      <c r="AE170" s="31"/>
      <c r="AF170" s="33"/>
      <c r="AG170" s="32"/>
      <c r="AH170" s="30"/>
      <c r="AI170" s="30"/>
      <c r="AJ170" s="31"/>
      <c r="AK170" s="33"/>
      <c r="AL170" s="32"/>
      <c r="AM170" s="30"/>
      <c r="AN170" s="30"/>
      <c r="AO170" s="31"/>
      <c r="AP170" s="33"/>
      <c r="AQ170" s="32"/>
      <c r="AR170" s="30"/>
      <c r="AS170" s="30"/>
      <c r="AT170" s="31"/>
      <c r="AU170" s="33"/>
      <c r="AV170" s="32"/>
      <c r="AW170" s="30"/>
      <c r="AX170" s="30"/>
      <c r="AY170" s="31"/>
      <c r="AZ170" s="33"/>
      <c r="BA170" s="32"/>
      <c r="BB170" s="30"/>
      <c r="BC170" s="30"/>
      <c r="BD170" s="31"/>
      <c r="BE170" s="33"/>
      <c r="BF170" s="32"/>
      <c r="BG170" s="30"/>
      <c r="BH170" s="30"/>
      <c r="BI170" s="31"/>
      <c r="BJ170" s="33"/>
      <c r="BK170" s="32"/>
      <c r="BL170" s="30"/>
      <c r="BM170" s="30"/>
      <c r="BN170" s="31"/>
      <c r="BO170" s="33"/>
      <c r="BP170" s="32"/>
      <c r="BQ170" s="30"/>
      <c r="BR170" s="30"/>
      <c r="BS170" s="31"/>
      <c r="BT170" s="33"/>
      <c r="BU170" s="32"/>
      <c r="BV170" s="30"/>
      <c r="BW170" s="30"/>
      <c r="BX170" s="31"/>
      <c r="BY170" s="33"/>
      <c r="BZ170" s="32"/>
      <c r="CA170" s="30"/>
      <c r="CB170" s="30"/>
      <c r="CC170" s="31"/>
      <c r="CD170" s="33"/>
      <c r="CE170" s="32"/>
      <c r="CF170" s="30"/>
      <c r="CG170" s="30"/>
      <c r="CH170" s="31"/>
      <c r="CI170" s="33"/>
      <c r="CJ170" s="32"/>
      <c r="CK170" s="30"/>
      <c r="CL170" s="30"/>
      <c r="CM170" s="31"/>
      <c r="CN170" s="33"/>
      <c r="CO170" s="32"/>
      <c r="CP170" s="30"/>
      <c r="CQ170" s="30"/>
      <c r="CR170" s="31"/>
      <c r="CS170" s="33"/>
      <c r="CT170" s="32"/>
      <c r="CU170" s="30"/>
      <c r="CV170" s="30"/>
      <c r="CW170" s="31"/>
      <c r="CX170" s="33"/>
      <c r="CY170" s="32"/>
      <c r="CZ170" s="30"/>
      <c r="DA170" s="30"/>
      <c r="DB170" s="31"/>
      <c r="DC170" s="33"/>
      <c r="DD170" s="32"/>
      <c r="DE170" s="30"/>
      <c r="DF170" s="30"/>
      <c r="DG170" s="31"/>
      <c r="DH170" s="33"/>
      <c r="DI170" s="32"/>
      <c r="DJ170" s="30"/>
      <c r="DK170" s="30"/>
      <c r="DL170" s="31"/>
      <c r="DM170" s="33"/>
      <c r="DN170" s="32"/>
      <c r="DO170" s="30"/>
      <c r="DP170" s="30"/>
      <c r="DQ170" s="31"/>
      <c r="DR170" s="33"/>
      <c r="DS170" s="32"/>
      <c r="DT170" s="26">
        <f t="shared" si="5"/>
        <v>0</v>
      </c>
      <c r="DU170" s="254">
        <f t="shared" si="4"/>
        <v>0</v>
      </c>
    </row>
    <row r="171" spans="1:125">
      <c r="A171" s="204" t="str">
        <f>IF('04 Brukerregistrering'!C171="","",'04 Brukerregistrering'!C171)</f>
        <v/>
      </c>
      <c r="B171" s="205" t="str">
        <f>IF('04 Brukerregistrering'!G171="","",'04 Brukerregistrering'!G171)</f>
        <v/>
      </c>
      <c r="C171" s="206" t="str">
        <f>IF('04 Brukerregistrering'!I171="","",'04 Brukerregistrering'!I171)</f>
        <v/>
      </c>
      <c r="D171" s="207" t="str">
        <f>IF('05 Målinger'!M181="","",('05 Målinger'!M181-'05 Målinger'!$G$19)*'02 Kostnader lønn, utstyr osv. '!$S$26*(-1))</f>
        <v/>
      </c>
      <c r="E171" s="207" t="str">
        <f>IF(AND('05 Målinger'!N181="",'05 Målinger'!Q181=""),"",('05 Målinger'!N181+'05 Målinger'!Q181-'05 Målinger'!H181)*'02 Kostnader lønn, utstyr osv. '!$S$21/60*(-1)*'05 Målinger'!$E$14)</f>
        <v/>
      </c>
      <c r="F171" s="208" t="str">
        <f>IF('05 Målinger'!M181="","",('kjøring-støtteark'!E174-'kjøring-støtteark'!D174)*'02 Kostnader lønn, utstyr osv. '!$S$21/60*(-1)*'05 Målinger'!$E$14)</f>
        <v/>
      </c>
      <c r="G171" s="209" t="str">
        <f>IF('05 Målinger'!P181="","",('05 Målinger'!P181-'05 Målinger'!J181)*'02 Kostnader lønn, utstyr osv. '!$S$37*'05 Målinger'!$E$14*(-1))</f>
        <v/>
      </c>
      <c r="H171" s="210" t="str">
        <f>IF('05 Målinger'!O181="","",('05 Målinger'!O181-'05 Målinger'!I181)*'02 Kostnader lønn, utstyr osv. '!$S$32*(-1)*'05 Målinger'!$E$14)</f>
        <v/>
      </c>
      <c r="I171" s="207" t="str">
        <f>IF('05 Målinger'!X181="","",('05 Målinger'!X181-'05 Målinger'!$G$19)*'02 Kostnader lønn, utstyr osv. '!$S$26*(-1))</f>
        <v/>
      </c>
      <c r="J171" s="207" t="str">
        <f>IF(AND('05 Målinger'!X181="",'05 Målinger'!AB181=""),"",('05 Målinger'!X181+'05 Målinger'!AB181-'05 Målinger'!H181)*'02 Kostnader lønn, utstyr osv. '!$S$21/60*(-1)*'05 Målinger'!$E$14)</f>
        <v/>
      </c>
      <c r="K171" s="208" t="str">
        <f>IF('05 Målinger'!X181="","",('kjøring-støtteark'!F174-'kjøring-støtteark'!D174)*'02 Kostnader lønn, utstyr osv. '!$S$21/60*(-1)*'05 Målinger'!$E$14)</f>
        <v/>
      </c>
      <c r="L171" s="209" t="str">
        <f>IF('05 Målinger'!AA181="","",('05 Målinger'!AA181-'05 Målinger'!J181)*'02 Kostnader lønn, utstyr osv. '!$S$37*'05 Målinger'!$E$14*(-1))</f>
        <v/>
      </c>
      <c r="M171" s="210" t="str">
        <f>IF('05 Målinger'!Z181="","",('05 Målinger'!Z181-'05 Målinger'!I181)*'02 Kostnader lønn, utstyr osv. '!$S$32*(-1)*'05 Målinger'!$E$14)</f>
        <v/>
      </c>
      <c r="N171" s="207" t="str">
        <f>IF('05 Målinger'!AI181="","",('05 Målinger'!AI181-'05 Målinger'!$G$19)*'02 Kostnader lønn, utstyr osv. '!$S$26*(-1))</f>
        <v/>
      </c>
      <c r="O171" s="207" t="str">
        <f>IF(AND('05 Målinger'!AI181="",'05 Målinger'!AM181=""),"",('05 Målinger'!AI181+'05 Målinger'!AM181-'05 Målinger'!H181)*'02 Kostnader lønn, utstyr osv. '!$S$21/60*(-1)*'05 Målinger'!$E$14)</f>
        <v/>
      </c>
      <c r="P171" s="208" t="str">
        <f>IF('05 Målinger'!AI181="","",('kjøring-støtteark'!F174-'kjøring-støtteark'!G174)*'02 Kostnader lønn, utstyr osv. '!$S$21/60*(-1)*'05 Målinger'!$E$14)</f>
        <v/>
      </c>
      <c r="Q171" s="209" t="str">
        <f>IF('05 Målinger'!AL181="","",('05 Målinger'!AL181-'05 Målinger'!J181)*'02 Kostnader lønn, utstyr osv. '!$S$37*'05 Målinger'!$E$14*(-1))</f>
        <v/>
      </c>
      <c r="R171" s="210" t="str">
        <f>IF('05 Målinger'!AK181="","",('05 Målinger'!AK181-'05 Målinger'!I181)*'02 Kostnader lønn, utstyr osv. '!$S$32*(-1)*'05 Målinger'!$E$14)</f>
        <v/>
      </c>
      <c r="S171" s="207" t="str">
        <f>IF('05 Målinger'!AT181="","",('05 Målinger'!AT181-'05 Målinger'!$G$19)*'02 Kostnader lønn, utstyr osv. '!$S$26*(-1))</f>
        <v/>
      </c>
      <c r="T171" s="207" t="str">
        <f>IF(AND('05 Målinger'!AT181="",'05 Målinger'!AX181=""),"",('05 Målinger'!AT181+'05 Målinger'!AX181-'05 Målinger'!H181)*'02 Kostnader lønn, utstyr osv. '!$S$21/60*(-1)*'05 Målinger'!$E$14)</f>
        <v/>
      </c>
      <c r="U171" s="208" t="str">
        <f>IF('05 Målinger'!AT181="","",('kjøring-støtteark'!F174-'kjøring-støtteark'!H174)*'02 Kostnader lønn, utstyr osv. '!$S$21/60*(-1)*'05 Målinger'!$E$14)</f>
        <v/>
      </c>
      <c r="V171" s="209" t="str">
        <f>IF('05 Målinger'!AW181="","",('05 Målinger'!AW181-'05 Målinger'!J181)*'02 Kostnader lønn, utstyr osv. '!$S$37*'05 Målinger'!$E$14*(-1))</f>
        <v/>
      </c>
      <c r="W171" s="210" t="str">
        <f>IF('05 Målinger'!AV181="","",('05 Målinger'!AV181-'05 Målinger'!I181)*'02 Kostnader lønn, utstyr osv. '!$S$32*(-1)*'05 Målinger'!$E$14)</f>
        <v/>
      </c>
      <c r="X171" s="30"/>
      <c r="Y171" s="30"/>
      <c r="Z171" s="31"/>
      <c r="AA171" s="33"/>
      <c r="AB171" s="32"/>
      <c r="AC171" s="30"/>
      <c r="AD171" s="30"/>
      <c r="AE171" s="31"/>
      <c r="AF171" s="33"/>
      <c r="AG171" s="32"/>
      <c r="AH171" s="30"/>
      <c r="AI171" s="30"/>
      <c r="AJ171" s="31"/>
      <c r="AK171" s="33"/>
      <c r="AL171" s="32"/>
      <c r="AM171" s="30"/>
      <c r="AN171" s="30"/>
      <c r="AO171" s="31"/>
      <c r="AP171" s="33"/>
      <c r="AQ171" s="32"/>
      <c r="AR171" s="30"/>
      <c r="AS171" s="30"/>
      <c r="AT171" s="31"/>
      <c r="AU171" s="33"/>
      <c r="AV171" s="32"/>
      <c r="AW171" s="30"/>
      <c r="AX171" s="30"/>
      <c r="AY171" s="31"/>
      <c r="AZ171" s="33"/>
      <c r="BA171" s="32"/>
      <c r="BB171" s="30"/>
      <c r="BC171" s="30"/>
      <c r="BD171" s="31"/>
      <c r="BE171" s="33"/>
      <c r="BF171" s="32"/>
      <c r="BG171" s="30"/>
      <c r="BH171" s="30"/>
      <c r="BI171" s="31"/>
      <c r="BJ171" s="33"/>
      <c r="BK171" s="32"/>
      <c r="BL171" s="30"/>
      <c r="BM171" s="30"/>
      <c r="BN171" s="31"/>
      <c r="BO171" s="33"/>
      <c r="BP171" s="32"/>
      <c r="BQ171" s="30"/>
      <c r="BR171" s="30"/>
      <c r="BS171" s="31"/>
      <c r="BT171" s="33"/>
      <c r="BU171" s="32"/>
      <c r="BV171" s="30"/>
      <c r="BW171" s="30"/>
      <c r="BX171" s="31"/>
      <c r="BY171" s="33"/>
      <c r="BZ171" s="32"/>
      <c r="CA171" s="30"/>
      <c r="CB171" s="30"/>
      <c r="CC171" s="31"/>
      <c r="CD171" s="33"/>
      <c r="CE171" s="32"/>
      <c r="CF171" s="30"/>
      <c r="CG171" s="30"/>
      <c r="CH171" s="31"/>
      <c r="CI171" s="33"/>
      <c r="CJ171" s="32"/>
      <c r="CK171" s="30"/>
      <c r="CL171" s="30"/>
      <c r="CM171" s="31"/>
      <c r="CN171" s="33"/>
      <c r="CO171" s="32"/>
      <c r="CP171" s="30"/>
      <c r="CQ171" s="30"/>
      <c r="CR171" s="31"/>
      <c r="CS171" s="33"/>
      <c r="CT171" s="32"/>
      <c r="CU171" s="30"/>
      <c r="CV171" s="30"/>
      <c r="CW171" s="31"/>
      <c r="CX171" s="33"/>
      <c r="CY171" s="32"/>
      <c r="CZ171" s="30"/>
      <c r="DA171" s="30"/>
      <c r="DB171" s="31"/>
      <c r="DC171" s="33"/>
      <c r="DD171" s="32"/>
      <c r="DE171" s="30"/>
      <c r="DF171" s="30"/>
      <c r="DG171" s="31"/>
      <c r="DH171" s="33"/>
      <c r="DI171" s="32"/>
      <c r="DJ171" s="30"/>
      <c r="DK171" s="30"/>
      <c r="DL171" s="31"/>
      <c r="DM171" s="33"/>
      <c r="DN171" s="32"/>
      <c r="DO171" s="30"/>
      <c r="DP171" s="30"/>
      <c r="DQ171" s="31"/>
      <c r="DR171" s="33"/>
      <c r="DS171" s="32"/>
      <c r="DT171" s="26">
        <f t="shared" si="5"/>
        <v>0</v>
      </c>
      <c r="DU171" s="254">
        <f t="shared" si="4"/>
        <v>0</v>
      </c>
    </row>
    <row r="172" spans="1:125">
      <c r="A172" s="204" t="str">
        <f>IF('04 Brukerregistrering'!C172="","",'04 Brukerregistrering'!C172)</f>
        <v/>
      </c>
      <c r="B172" s="205" t="str">
        <f>IF('04 Brukerregistrering'!G172="","",'04 Brukerregistrering'!G172)</f>
        <v/>
      </c>
      <c r="C172" s="206" t="str">
        <f>IF('04 Brukerregistrering'!I172="","",'04 Brukerregistrering'!I172)</f>
        <v/>
      </c>
      <c r="D172" s="207" t="str">
        <f>IF('05 Målinger'!M182="","",('05 Målinger'!M182-'05 Målinger'!$G$19)*'02 Kostnader lønn, utstyr osv. '!$S$26*(-1))</f>
        <v/>
      </c>
      <c r="E172" s="207" t="str">
        <f>IF(AND('05 Målinger'!N182="",'05 Målinger'!Q182=""),"",('05 Målinger'!N182+'05 Målinger'!Q182-'05 Målinger'!H182)*'02 Kostnader lønn, utstyr osv. '!$S$21/60*(-1)*'05 Målinger'!$E$14)</f>
        <v/>
      </c>
      <c r="F172" s="208" t="str">
        <f>IF('05 Målinger'!M182="","",('kjøring-støtteark'!E175-'kjøring-støtteark'!D175)*'02 Kostnader lønn, utstyr osv. '!$S$21/60*(-1)*'05 Målinger'!$E$14)</f>
        <v/>
      </c>
      <c r="G172" s="209" t="str">
        <f>IF('05 Målinger'!P182="","",('05 Målinger'!P182-'05 Målinger'!J182)*'02 Kostnader lønn, utstyr osv. '!$S$37*'05 Målinger'!$E$14*(-1))</f>
        <v/>
      </c>
      <c r="H172" s="210" t="str">
        <f>IF('05 Målinger'!O182="","",('05 Målinger'!O182-'05 Målinger'!I182)*'02 Kostnader lønn, utstyr osv. '!$S$32*(-1)*'05 Målinger'!$E$14)</f>
        <v/>
      </c>
      <c r="I172" s="207" t="str">
        <f>IF('05 Målinger'!X182="","",('05 Målinger'!X182-'05 Målinger'!$G$19)*'02 Kostnader lønn, utstyr osv. '!$S$26*(-1))</f>
        <v/>
      </c>
      <c r="J172" s="207" t="str">
        <f>IF(AND('05 Målinger'!X182="",'05 Målinger'!AB182=""),"",('05 Målinger'!X182+'05 Målinger'!AB182-'05 Målinger'!H182)*'02 Kostnader lønn, utstyr osv. '!$S$21/60*(-1)*'05 Målinger'!$E$14)</f>
        <v/>
      </c>
      <c r="K172" s="208" t="str">
        <f>IF('05 Målinger'!X182="","",('kjøring-støtteark'!F175-'kjøring-støtteark'!D175)*'02 Kostnader lønn, utstyr osv. '!$S$21/60*(-1)*'05 Målinger'!$E$14)</f>
        <v/>
      </c>
      <c r="L172" s="209" t="str">
        <f>IF('05 Målinger'!AA182="","",('05 Målinger'!AA182-'05 Målinger'!J182)*'02 Kostnader lønn, utstyr osv. '!$S$37*'05 Målinger'!$E$14*(-1))</f>
        <v/>
      </c>
      <c r="M172" s="210" t="str">
        <f>IF('05 Målinger'!Z182="","",('05 Målinger'!Z182-'05 Målinger'!I182)*'02 Kostnader lønn, utstyr osv. '!$S$32*(-1)*'05 Målinger'!$E$14)</f>
        <v/>
      </c>
      <c r="N172" s="207" t="str">
        <f>IF('05 Målinger'!AI182="","",('05 Målinger'!AI182-'05 Målinger'!$G$19)*'02 Kostnader lønn, utstyr osv. '!$S$26*(-1))</f>
        <v/>
      </c>
      <c r="O172" s="207" t="str">
        <f>IF(AND('05 Målinger'!AI182="",'05 Målinger'!AM182=""),"",('05 Målinger'!AI182+'05 Målinger'!AM182-'05 Målinger'!H182)*'02 Kostnader lønn, utstyr osv. '!$S$21/60*(-1)*'05 Målinger'!$E$14)</f>
        <v/>
      </c>
      <c r="P172" s="208" t="str">
        <f>IF('05 Målinger'!AI182="","",('kjøring-støtteark'!F175-'kjøring-støtteark'!G175)*'02 Kostnader lønn, utstyr osv. '!$S$21/60*(-1)*'05 Målinger'!$E$14)</f>
        <v/>
      </c>
      <c r="Q172" s="209" t="str">
        <f>IF('05 Målinger'!AL182="","",('05 Målinger'!AL182-'05 Målinger'!J182)*'02 Kostnader lønn, utstyr osv. '!$S$37*'05 Målinger'!$E$14*(-1))</f>
        <v/>
      </c>
      <c r="R172" s="210" t="str">
        <f>IF('05 Målinger'!AK182="","",('05 Målinger'!AK182-'05 Målinger'!I182)*'02 Kostnader lønn, utstyr osv. '!$S$32*(-1)*'05 Målinger'!$E$14)</f>
        <v/>
      </c>
      <c r="S172" s="207" t="str">
        <f>IF('05 Målinger'!AT182="","",('05 Målinger'!AT182-'05 Målinger'!$G$19)*'02 Kostnader lønn, utstyr osv. '!$S$26*(-1))</f>
        <v/>
      </c>
      <c r="T172" s="207" t="str">
        <f>IF(AND('05 Målinger'!AT182="",'05 Målinger'!AX182=""),"",('05 Målinger'!AT182+'05 Målinger'!AX182-'05 Målinger'!H182)*'02 Kostnader lønn, utstyr osv. '!$S$21/60*(-1)*'05 Målinger'!$E$14)</f>
        <v/>
      </c>
      <c r="U172" s="208" t="str">
        <f>IF('05 Målinger'!AT182="","",('kjøring-støtteark'!F175-'kjøring-støtteark'!H175)*'02 Kostnader lønn, utstyr osv. '!$S$21/60*(-1)*'05 Målinger'!$E$14)</f>
        <v/>
      </c>
      <c r="V172" s="209" t="str">
        <f>IF('05 Målinger'!AW182="","",('05 Målinger'!AW182-'05 Målinger'!J182)*'02 Kostnader lønn, utstyr osv. '!$S$37*'05 Målinger'!$E$14*(-1))</f>
        <v/>
      </c>
      <c r="W172" s="210" t="str">
        <f>IF('05 Målinger'!AV182="","",('05 Målinger'!AV182-'05 Målinger'!I182)*'02 Kostnader lønn, utstyr osv. '!$S$32*(-1)*'05 Målinger'!$E$14)</f>
        <v/>
      </c>
      <c r="X172" s="30"/>
      <c r="Y172" s="30"/>
      <c r="Z172" s="31"/>
      <c r="AA172" s="33"/>
      <c r="AB172" s="32"/>
      <c r="AC172" s="30"/>
      <c r="AD172" s="30"/>
      <c r="AE172" s="31"/>
      <c r="AF172" s="33"/>
      <c r="AG172" s="32"/>
      <c r="AH172" s="30"/>
      <c r="AI172" s="30"/>
      <c r="AJ172" s="31"/>
      <c r="AK172" s="33"/>
      <c r="AL172" s="32"/>
      <c r="AM172" s="30"/>
      <c r="AN172" s="30"/>
      <c r="AO172" s="31"/>
      <c r="AP172" s="33"/>
      <c r="AQ172" s="32"/>
      <c r="AR172" s="30"/>
      <c r="AS172" s="30"/>
      <c r="AT172" s="31"/>
      <c r="AU172" s="33"/>
      <c r="AV172" s="32"/>
      <c r="AW172" s="30"/>
      <c r="AX172" s="30"/>
      <c r="AY172" s="31"/>
      <c r="AZ172" s="33"/>
      <c r="BA172" s="32"/>
      <c r="BB172" s="30"/>
      <c r="BC172" s="30"/>
      <c r="BD172" s="31"/>
      <c r="BE172" s="33"/>
      <c r="BF172" s="32"/>
      <c r="BG172" s="30"/>
      <c r="BH172" s="30"/>
      <c r="BI172" s="31"/>
      <c r="BJ172" s="33"/>
      <c r="BK172" s="32"/>
      <c r="BL172" s="30"/>
      <c r="BM172" s="30"/>
      <c r="BN172" s="31"/>
      <c r="BO172" s="33"/>
      <c r="BP172" s="32"/>
      <c r="BQ172" s="30"/>
      <c r="BR172" s="30"/>
      <c r="BS172" s="31"/>
      <c r="BT172" s="33"/>
      <c r="BU172" s="32"/>
      <c r="BV172" s="30"/>
      <c r="BW172" s="30"/>
      <c r="BX172" s="31"/>
      <c r="BY172" s="33"/>
      <c r="BZ172" s="32"/>
      <c r="CA172" s="30"/>
      <c r="CB172" s="30"/>
      <c r="CC172" s="31"/>
      <c r="CD172" s="33"/>
      <c r="CE172" s="32"/>
      <c r="CF172" s="30"/>
      <c r="CG172" s="30"/>
      <c r="CH172" s="31"/>
      <c r="CI172" s="33"/>
      <c r="CJ172" s="32"/>
      <c r="CK172" s="30"/>
      <c r="CL172" s="30"/>
      <c r="CM172" s="31"/>
      <c r="CN172" s="33"/>
      <c r="CO172" s="32"/>
      <c r="CP172" s="30"/>
      <c r="CQ172" s="30"/>
      <c r="CR172" s="31"/>
      <c r="CS172" s="33"/>
      <c r="CT172" s="32"/>
      <c r="CU172" s="30"/>
      <c r="CV172" s="30"/>
      <c r="CW172" s="31"/>
      <c r="CX172" s="33"/>
      <c r="CY172" s="32"/>
      <c r="CZ172" s="30"/>
      <c r="DA172" s="30"/>
      <c r="DB172" s="31"/>
      <c r="DC172" s="33"/>
      <c r="DD172" s="32"/>
      <c r="DE172" s="30"/>
      <c r="DF172" s="30"/>
      <c r="DG172" s="31"/>
      <c r="DH172" s="33"/>
      <c r="DI172" s="32"/>
      <c r="DJ172" s="30"/>
      <c r="DK172" s="30"/>
      <c r="DL172" s="31"/>
      <c r="DM172" s="33"/>
      <c r="DN172" s="32"/>
      <c r="DO172" s="30"/>
      <c r="DP172" s="30"/>
      <c r="DQ172" s="31"/>
      <c r="DR172" s="33"/>
      <c r="DS172" s="32"/>
      <c r="DT172" s="26">
        <f t="shared" si="5"/>
        <v>0</v>
      </c>
      <c r="DU172" s="254">
        <f t="shared" si="4"/>
        <v>0</v>
      </c>
    </row>
    <row r="173" spans="1:125">
      <c r="A173" s="204" t="str">
        <f>IF('04 Brukerregistrering'!C173="","",'04 Brukerregistrering'!C173)</f>
        <v/>
      </c>
      <c r="B173" s="205" t="str">
        <f>IF('04 Brukerregistrering'!G173="","",'04 Brukerregistrering'!G173)</f>
        <v/>
      </c>
      <c r="C173" s="206" t="str">
        <f>IF('04 Brukerregistrering'!I173="","",'04 Brukerregistrering'!I173)</f>
        <v/>
      </c>
      <c r="D173" s="207" t="str">
        <f>IF('05 Målinger'!M183="","",('05 Målinger'!M183-'05 Målinger'!$G$19)*'02 Kostnader lønn, utstyr osv. '!$S$26*(-1))</f>
        <v/>
      </c>
      <c r="E173" s="207" t="str">
        <f>IF(AND('05 Målinger'!N183="",'05 Målinger'!Q183=""),"",('05 Målinger'!N183+'05 Målinger'!Q183-'05 Målinger'!H183)*'02 Kostnader lønn, utstyr osv. '!$S$21/60*(-1)*'05 Målinger'!$E$14)</f>
        <v/>
      </c>
      <c r="F173" s="208" t="str">
        <f>IF('05 Målinger'!M183="","",('kjøring-støtteark'!E176-'kjøring-støtteark'!D176)*'02 Kostnader lønn, utstyr osv. '!$S$21/60*(-1)*'05 Målinger'!$E$14)</f>
        <v/>
      </c>
      <c r="G173" s="209" t="str">
        <f>IF('05 Målinger'!P183="","",('05 Målinger'!P183-'05 Målinger'!J183)*'02 Kostnader lønn, utstyr osv. '!$S$37*'05 Målinger'!$E$14*(-1))</f>
        <v/>
      </c>
      <c r="H173" s="210" t="str">
        <f>IF('05 Målinger'!O183="","",('05 Målinger'!O183-'05 Målinger'!I183)*'02 Kostnader lønn, utstyr osv. '!$S$32*(-1)*'05 Målinger'!$E$14)</f>
        <v/>
      </c>
      <c r="I173" s="207" t="str">
        <f>IF('05 Målinger'!X183="","",('05 Målinger'!X183-'05 Målinger'!$G$19)*'02 Kostnader lønn, utstyr osv. '!$S$26*(-1))</f>
        <v/>
      </c>
      <c r="J173" s="207" t="str">
        <f>IF(AND('05 Målinger'!X183="",'05 Målinger'!AB183=""),"",('05 Målinger'!X183+'05 Målinger'!AB183-'05 Målinger'!H183)*'02 Kostnader lønn, utstyr osv. '!$S$21/60*(-1)*'05 Målinger'!$E$14)</f>
        <v/>
      </c>
      <c r="K173" s="208" t="str">
        <f>IF('05 Målinger'!X183="","",('kjøring-støtteark'!F176-'kjøring-støtteark'!D176)*'02 Kostnader lønn, utstyr osv. '!$S$21/60*(-1)*'05 Målinger'!$E$14)</f>
        <v/>
      </c>
      <c r="L173" s="209" t="str">
        <f>IF('05 Målinger'!AA183="","",('05 Målinger'!AA183-'05 Målinger'!J183)*'02 Kostnader lønn, utstyr osv. '!$S$37*'05 Målinger'!$E$14*(-1))</f>
        <v/>
      </c>
      <c r="M173" s="210" t="str">
        <f>IF('05 Målinger'!Z183="","",('05 Målinger'!Z183-'05 Målinger'!I183)*'02 Kostnader lønn, utstyr osv. '!$S$32*(-1)*'05 Målinger'!$E$14)</f>
        <v/>
      </c>
      <c r="N173" s="207" t="str">
        <f>IF('05 Målinger'!AI183="","",('05 Målinger'!AI183-'05 Målinger'!$G$19)*'02 Kostnader lønn, utstyr osv. '!$S$26*(-1))</f>
        <v/>
      </c>
      <c r="O173" s="207" t="str">
        <f>IF(AND('05 Målinger'!AI183="",'05 Målinger'!AM183=""),"",('05 Målinger'!AI183+'05 Målinger'!AM183-'05 Målinger'!H183)*'02 Kostnader lønn, utstyr osv. '!$S$21/60*(-1)*'05 Målinger'!$E$14)</f>
        <v/>
      </c>
      <c r="P173" s="208" t="str">
        <f>IF('05 Målinger'!AI183="","",('kjøring-støtteark'!F176-'kjøring-støtteark'!G176)*'02 Kostnader lønn, utstyr osv. '!$S$21/60*(-1)*'05 Målinger'!$E$14)</f>
        <v/>
      </c>
      <c r="Q173" s="209" t="str">
        <f>IF('05 Målinger'!AL183="","",('05 Målinger'!AL183-'05 Målinger'!J183)*'02 Kostnader lønn, utstyr osv. '!$S$37*'05 Målinger'!$E$14*(-1))</f>
        <v/>
      </c>
      <c r="R173" s="210" t="str">
        <f>IF('05 Målinger'!AK183="","",('05 Målinger'!AK183-'05 Målinger'!I183)*'02 Kostnader lønn, utstyr osv. '!$S$32*(-1)*'05 Målinger'!$E$14)</f>
        <v/>
      </c>
      <c r="S173" s="207" t="str">
        <f>IF('05 Målinger'!AT183="","",('05 Målinger'!AT183-'05 Målinger'!$G$19)*'02 Kostnader lønn, utstyr osv. '!$S$26*(-1))</f>
        <v/>
      </c>
      <c r="T173" s="207" t="str">
        <f>IF(AND('05 Målinger'!AT183="",'05 Målinger'!AX183=""),"",('05 Målinger'!AT183+'05 Målinger'!AX183-'05 Målinger'!H183)*'02 Kostnader lønn, utstyr osv. '!$S$21/60*(-1)*'05 Målinger'!$E$14)</f>
        <v/>
      </c>
      <c r="U173" s="208" t="str">
        <f>IF('05 Målinger'!AT183="","",('kjøring-støtteark'!F176-'kjøring-støtteark'!H176)*'02 Kostnader lønn, utstyr osv. '!$S$21/60*(-1)*'05 Målinger'!$E$14)</f>
        <v/>
      </c>
      <c r="V173" s="209" t="str">
        <f>IF('05 Målinger'!AW183="","",('05 Målinger'!AW183-'05 Målinger'!J183)*'02 Kostnader lønn, utstyr osv. '!$S$37*'05 Målinger'!$E$14*(-1))</f>
        <v/>
      </c>
      <c r="W173" s="210" t="str">
        <f>IF('05 Målinger'!AV183="","",('05 Målinger'!AV183-'05 Målinger'!I183)*'02 Kostnader lønn, utstyr osv. '!$S$32*(-1)*'05 Målinger'!$E$14)</f>
        <v/>
      </c>
      <c r="X173" s="30"/>
      <c r="Y173" s="30"/>
      <c r="Z173" s="31"/>
      <c r="AA173" s="33"/>
      <c r="AB173" s="32"/>
      <c r="AC173" s="30"/>
      <c r="AD173" s="30"/>
      <c r="AE173" s="31"/>
      <c r="AF173" s="33"/>
      <c r="AG173" s="32"/>
      <c r="AH173" s="30"/>
      <c r="AI173" s="30"/>
      <c r="AJ173" s="31"/>
      <c r="AK173" s="33"/>
      <c r="AL173" s="32"/>
      <c r="AM173" s="30"/>
      <c r="AN173" s="30"/>
      <c r="AO173" s="31"/>
      <c r="AP173" s="33"/>
      <c r="AQ173" s="32"/>
      <c r="AR173" s="30"/>
      <c r="AS173" s="30"/>
      <c r="AT173" s="31"/>
      <c r="AU173" s="33"/>
      <c r="AV173" s="32"/>
      <c r="AW173" s="30"/>
      <c r="AX173" s="30"/>
      <c r="AY173" s="31"/>
      <c r="AZ173" s="33"/>
      <c r="BA173" s="32"/>
      <c r="BB173" s="30"/>
      <c r="BC173" s="30"/>
      <c r="BD173" s="31"/>
      <c r="BE173" s="33"/>
      <c r="BF173" s="32"/>
      <c r="BG173" s="30"/>
      <c r="BH173" s="30"/>
      <c r="BI173" s="31"/>
      <c r="BJ173" s="33"/>
      <c r="BK173" s="32"/>
      <c r="BL173" s="30"/>
      <c r="BM173" s="30"/>
      <c r="BN173" s="31"/>
      <c r="BO173" s="33"/>
      <c r="BP173" s="32"/>
      <c r="BQ173" s="30"/>
      <c r="BR173" s="30"/>
      <c r="BS173" s="31"/>
      <c r="BT173" s="33"/>
      <c r="BU173" s="32"/>
      <c r="BV173" s="30"/>
      <c r="BW173" s="30"/>
      <c r="BX173" s="31"/>
      <c r="BY173" s="33"/>
      <c r="BZ173" s="32"/>
      <c r="CA173" s="30"/>
      <c r="CB173" s="30"/>
      <c r="CC173" s="31"/>
      <c r="CD173" s="33"/>
      <c r="CE173" s="32"/>
      <c r="CF173" s="30"/>
      <c r="CG173" s="30"/>
      <c r="CH173" s="31"/>
      <c r="CI173" s="33"/>
      <c r="CJ173" s="32"/>
      <c r="CK173" s="30"/>
      <c r="CL173" s="30"/>
      <c r="CM173" s="31"/>
      <c r="CN173" s="33"/>
      <c r="CO173" s="32"/>
      <c r="CP173" s="30"/>
      <c r="CQ173" s="30"/>
      <c r="CR173" s="31"/>
      <c r="CS173" s="33"/>
      <c r="CT173" s="32"/>
      <c r="CU173" s="30"/>
      <c r="CV173" s="30"/>
      <c r="CW173" s="31"/>
      <c r="CX173" s="33"/>
      <c r="CY173" s="32"/>
      <c r="CZ173" s="30"/>
      <c r="DA173" s="30"/>
      <c r="DB173" s="31"/>
      <c r="DC173" s="33"/>
      <c r="DD173" s="32"/>
      <c r="DE173" s="30"/>
      <c r="DF173" s="30"/>
      <c r="DG173" s="31"/>
      <c r="DH173" s="33"/>
      <c r="DI173" s="32"/>
      <c r="DJ173" s="30"/>
      <c r="DK173" s="30"/>
      <c r="DL173" s="31"/>
      <c r="DM173" s="33"/>
      <c r="DN173" s="32"/>
      <c r="DO173" s="30"/>
      <c r="DP173" s="30"/>
      <c r="DQ173" s="31"/>
      <c r="DR173" s="33"/>
      <c r="DS173" s="32"/>
      <c r="DT173" s="26">
        <f t="shared" si="5"/>
        <v>0</v>
      </c>
      <c r="DU173" s="254">
        <f t="shared" si="4"/>
        <v>0</v>
      </c>
    </row>
    <row r="174" spans="1:125">
      <c r="A174" s="204" t="str">
        <f>IF('04 Brukerregistrering'!C174="","",'04 Brukerregistrering'!C174)</f>
        <v/>
      </c>
      <c r="B174" s="205" t="str">
        <f>IF('04 Brukerregistrering'!G174="","",'04 Brukerregistrering'!G174)</f>
        <v/>
      </c>
      <c r="C174" s="206" t="str">
        <f>IF('04 Brukerregistrering'!I174="","",'04 Brukerregistrering'!I174)</f>
        <v/>
      </c>
      <c r="D174" s="207" t="str">
        <f>IF('05 Målinger'!M184="","",('05 Målinger'!M184-'05 Målinger'!$G$19)*'02 Kostnader lønn, utstyr osv. '!$S$26*(-1))</f>
        <v/>
      </c>
      <c r="E174" s="207" t="str">
        <f>IF(AND('05 Målinger'!N184="",'05 Målinger'!Q184=""),"",('05 Målinger'!N184+'05 Målinger'!Q184-'05 Målinger'!H184)*'02 Kostnader lønn, utstyr osv. '!$S$21/60*(-1)*'05 Målinger'!$E$14)</f>
        <v/>
      </c>
      <c r="F174" s="208" t="str">
        <f>IF('05 Målinger'!M184="","",('kjøring-støtteark'!E177-'kjøring-støtteark'!D177)*'02 Kostnader lønn, utstyr osv. '!$S$21/60*(-1)*'05 Målinger'!$E$14)</f>
        <v/>
      </c>
      <c r="G174" s="209" t="str">
        <f>IF('05 Målinger'!P184="","",('05 Målinger'!P184-'05 Målinger'!J184)*'02 Kostnader lønn, utstyr osv. '!$S$37*'05 Målinger'!$E$14*(-1))</f>
        <v/>
      </c>
      <c r="H174" s="210" t="str">
        <f>IF('05 Målinger'!O184="","",('05 Målinger'!O184-'05 Målinger'!I184)*'02 Kostnader lønn, utstyr osv. '!$S$32*(-1)*'05 Målinger'!$E$14)</f>
        <v/>
      </c>
      <c r="I174" s="207" t="str">
        <f>IF('05 Målinger'!X184="","",('05 Målinger'!X184-'05 Målinger'!$G$19)*'02 Kostnader lønn, utstyr osv. '!$S$26*(-1))</f>
        <v/>
      </c>
      <c r="J174" s="207" t="str">
        <f>IF(AND('05 Målinger'!X184="",'05 Målinger'!AB184=""),"",('05 Målinger'!X184+'05 Målinger'!AB184-'05 Målinger'!H184)*'02 Kostnader lønn, utstyr osv. '!$S$21/60*(-1)*'05 Målinger'!$E$14)</f>
        <v/>
      </c>
      <c r="K174" s="208" t="str">
        <f>IF('05 Målinger'!X184="","",('kjøring-støtteark'!F177-'kjøring-støtteark'!D177)*'02 Kostnader lønn, utstyr osv. '!$S$21/60*(-1)*'05 Målinger'!$E$14)</f>
        <v/>
      </c>
      <c r="L174" s="209" t="str">
        <f>IF('05 Målinger'!AA184="","",('05 Målinger'!AA184-'05 Målinger'!J184)*'02 Kostnader lønn, utstyr osv. '!$S$37*'05 Målinger'!$E$14*(-1))</f>
        <v/>
      </c>
      <c r="M174" s="210" t="str">
        <f>IF('05 Målinger'!Z184="","",('05 Målinger'!Z184-'05 Målinger'!I184)*'02 Kostnader lønn, utstyr osv. '!$S$32*(-1)*'05 Målinger'!$E$14)</f>
        <v/>
      </c>
      <c r="N174" s="207" t="str">
        <f>IF('05 Målinger'!AI184="","",('05 Målinger'!AI184-'05 Målinger'!$G$19)*'02 Kostnader lønn, utstyr osv. '!$S$26*(-1))</f>
        <v/>
      </c>
      <c r="O174" s="207" t="str">
        <f>IF(AND('05 Målinger'!AI184="",'05 Målinger'!AM184=""),"",('05 Målinger'!AI184+'05 Målinger'!AM184-'05 Målinger'!H184)*'02 Kostnader lønn, utstyr osv. '!$S$21/60*(-1)*'05 Målinger'!$E$14)</f>
        <v/>
      </c>
      <c r="P174" s="208" t="str">
        <f>IF('05 Målinger'!AI184="","",('kjøring-støtteark'!F177-'kjøring-støtteark'!G177)*'02 Kostnader lønn, utstyr osv. '!$S$21/60*(-1)*'05 Målinger'!$E$14)</f>
        <v/>
      </c>
      <c r="Q174" s="209" t="str">
        <f>IF('05 Målinger'!AL184="","",('05 Målinger'!AL184-'05 Målinger'!J184)*'02 Kostnader lønn, utstyr osv. '!$S$37*'05 Målinger'!$E$14*(-1))</f>
        <v/>
      </c>
      <c r="R174" s="210" t="str">
        <f>IF('05 Målinger'!AK184="","",('05 Målinger'!AK184-'05 Målinger'!I184)*'02 Kostnader lønn, utstyr osv. '!$S$32*(-1)*'05 Målinger'!$E$14)</f>
        <v/>
      </c>
      <c r="S174" s="207" t="str">
        <f>IF('05 Målinger'!AT184="","",('05 Målinger'!AT184-'05 Målinger'!$G$19)*'02 Kostnader lønn, utstyr osv. '!$S$26*(-1))</f>
        <v/>
      </c>
      <c r="T174" s="207" t="str">
        <f>IF(AND('05 Målinger'!AT184="",'05 Målinger'!AX184=""),"",('05 Målinger'!AT184+'05 Målinger'!AX184-'05 Målinger'!H184)*'02 Kostnader lønn, utstyr osv. '!$S$21/60*(-1)*'05 Målinger'!$E$14)</f>
        <v/>
      </c>
      <c r="U174" s="208" t="str">
        <f>IF('05 Målinger'!AT184="","",('kjøring-støtteark'!F177-'kjøring-støtteark'!H177)*'02 Kostnader lønn, utstyr osv. '!$S$21/60*(-1)*'05 Målinger'!$E$14)</f>
        <v/>
      </c>
      <c r="V174" s="209" t="str">
        <f>IF('05 Målinger'!AW184="","",('05 Målinger'!AW184-'05 Målinger'!J184)*'02 Kostnader lønn, utstyr osv. '!$S$37*'05 Målinger'!$E$14*(-1))</f>
        <v/>
      </c>
      <c r="W174" s="210" t="str">
        <f>IF('05 Målinger'!AV184="","",('05 Målinger'!AV184-'05 Målinger'!I184)*'02 Kostnader lønn, utstyr osv. '!$S$32*(-1)*'05 Målinger'!$E$14)</f>
        <v/>
      </c>
      <c r="X174" s="30"/>
      <c r="Y174" s="30"/>
      <c r="Z174" s="31"/>
      <c r="AA174" s="33"/>
      <c r="AB174" s="32"/>
      <c r="AC174" s="30"/>
      <c r="AD174" s="30"/>
      <c r="AE174" s="31"/>
      <c r="AF174" s="33"/>
      <c r="AG174" s="32"/>
      <c r="AH174" s="30"/>
      <c r="AI174" s="30"/>
      <c r="AJ174" s="31"/>
      <c r="AK174" s="33"/>
      <c r="AL174" s="32"/>
      <c r="AM174" s="30"/>
      <c r="AN174" s="30"/>
      <c r="AO174" s="31"/>
      <c r="AP174" s="33"/>
      <c r="AQ174" s="32"/>
      <c r="AR174" s="30"/>
      <c r="AS174" s="30"/>
      <c r="AT174" s="31"/>
      <c r="AU174" s="33"/>
      <c r="AV174" s="32"/>
      <c r="AW174" s="30"/>
      <c r="AX174" s="30"/>
      <c r="AY174" s="31"/>
      <c r="AZ174" s="33"/>
      <c r="BA174" s="32"/>
      <c r="BB174" s="30"/>
      <c r="BC174" s="30"/>
      <c r="BD174" s="31"/>
      <c r="BE174" s="33"/>
      <c r="BF174" s="32"/>
      <c r="BG174" s="30"/>
      <c r="BH174" s="30"/>
      <c r="BI174" s="31"/>
      <c r="BJ174" s="33"/>
      <c r="BK174" s="32"/>
      <c r="BL174" s="30"/>
      <c r="BM174" s="30"/>
      <c r="BN174" s="31"/>
      <c r="BO174" s="33"/>
      <c r="BP174" s="32"/>
      <c r="BQ174" s="30"/>
      <c r="BR174" s="30"/>
      <c r="BS174" s="31"/>
      <c r="BT174" s="33"/>
      <c r="BU174" s="32"/>
      <c r="BV174" s="30"/>
      <c r="BW174" s="30"/>
      <c r="BX174" s="31"/>
      <c r="BY174" s="33"/>
      <c r="BZ174" s="32"/>
      <c r="CA174" s="30"/>
      <c r="CB174" s="30"/>
      <c r="CC174" s="31"/>
      <c r="CD174" s="33"/>
      <c r="CE174" s="32"/>
      <c r="CF174" s="30"/>
      <c r="CG174" s="30"/>
      <c r="CH174" s="31"/>
      <c r="CI174" s="33"/>
      <c r="CJ174" s="32"/>
      <c r="CK174" s="30"/>
      <c r="CL174" s="30"/>
      <c r="CM174" s="31"/>
      <c r="CN174" s="33"/>
      <c r="CO174" s="32"/>
      <c r="CP174" s="30"/>
      <c r="CQ174" s="30"/>
      <c r="CR174" s="31"/>
      <c r="CS174" s="33"/>
      <c r="CT174" s="32"/>
      <c r="CU174" s="30"/>
      <c r="CV174" s="30"/>
      <c r="CW174" s="31"/>
      <c r="CX174" s="33"/>
      <c r="CY174" s="32"/>
      <c r="CZ174" s="30"/>
      <c r="DA174" s="30"/>
      <c r="DB174" s="31"/>
      <c r="DC174" s="33"/>
      <c r="DD174" s="32"/>
      <c r="DE174" s="30"/>
      <c r="DF174" s="30"/>
      <c r="DG174" s="31"/>
      <c r="DH174" s="33"/>
      <c r="DI174" s="32"/>
      <c r="DJ174" s="30"/>
      <c r="DK174" s="30"/>
      <c r="DL174" s="31"/>
      <c r="DM174" s="33"/>
      <c r="DN174" s="32"/>
      <c r="DO174" s="30"/>
      <c r="DP174" s="30"/>
      <c r="DQ174" s="31"/>
      <c r="DR174" s="33"/>
      <c r="DS174" s="32"/>
      <c r="DT174" s="26">
        <f t="shared" si="5"/>
        <v>0</v>
      </c>
      <c r="DU174" s="254">
        <f t="shared" si="4"/>
        <v>0</v>
      </c>
    </row>
    <row r="175" spans="1:125">
      <c r="A175" s="204" t="str">
        <f>IF('04 Brukerregistrering'!C175="","",'04 Brukerregistrering'!C175)</f>
        <v/>
      </c>
      <c r="B175" s="205" t="str">
        <f>IF('04 Brukerregistrering'!G175="","",'04 Brukerregistrering'!G175)</f>
        <v/>
      </c>
      <c r="C175" s="206" t="str">
        <f>IF('04 Brukerregistrering'!I175="","",'04 Brukerregistrering'!I175)</f>
        <v/>
      </c>
      <c r="D175" s="207" t="str">
        <f>IF('05 Målinger'!M185="","",('05 Målinger'!M185-'05 Målinger'!$G$19)*'02 Kostnader lønn, utstyr osv. '!$S$26*(-1))</f>
        <v/>
      </c>
      <c r="E175" s="207" t="str">
        <f>IF(AND('05 Målinger'!N185="",'05 Målinger'!Q185=""),"",('05 Målinger'!N185+'05 Målinger'!Q185-'05 Målinger'!H185)*'02 Kostnader lønn, utstyr osv. '!$S$21/60*(-1)*'05 Målinger'!$E$14)</f>
        <v/>
      </c>
      <c r="F175" s="208" t="str">
        <f>IF('05 Målinger'!M185="","",('kjøring-støtteark'!E178-'kjøring-støtteark'!D178)*'02 Kostnader lønn, utstyr osv. '!$S$21/60*(-1)*'05 Målinger'!$E$14)</f>
        <v/>
      </c>
      <c r="G175" s="209" t="str">
        <f>IF('05 Målinger'!P185="","",('05 Målinger'!P185-'05 Målinger'!J185)*'02 Kostnader lønn, utstyr osv. '!$S$37*'05 Målinger'!$E$14*(-1))</f>
        <v/>
      </c>
      <c r="H175" s="210" t="str">
        <f>IF('05 Målinger'!O185="","",('05 Målinger'!O185-'05 Målinger'!I185)*'02 Kostnader lønn, utstyr osv. '!$S$32*(-1)*'05 Målinger'!$E$14)</f>
        <v/>
      </c>
      <c r="I175" s="207" t="str">
        <f>IF('05 Målinger'!X185="","",('05 Målinger'!X185-'05 Målinger'!$G$19)*'02 Kostnader lønn, utstyr osv. '!$S$26*(-1))</f>
        <v/>
      </c>
      <c r="J175" s="207" t="str">
        <f>IF(AND('05 Målinger'!X185="",'05 Målinger'!AB185=""),"",('05 Målinger'!X185+'05 Målinger'!AB185-'05 Målinger'!H185)*'02 Kostnader lønn, utstyr osv. '!$S$21/60*(-1)*'05 Målinger'!$E$14)</f>
        <v/>
      </c>
      <c r="K175" s="208" t="str">
        <f>IF('05 Målinger'!X185="","",('kjøring-støtteark'!F178-'kjøring-støtteark'!D178)*'02 Kostnader lønn, utstyr osv. '!$S$21/60*(-1)*'05 Målinger'!$E$14)</f>
        <v/>
      </c>
      <c r="L175" s="209" t="str">
        <f>IF('05 Målinger'!AA185="","",('05 Målinger'!AA185-'05 Målinger'!J185)*'02 Kostnader lønn, utstyr osv. '!$S$37*'05 Målinger'!$E$14*(-1))</f>
        <v/>
      </c>
      <c r="M175" s="210" t="str">
        <f>IF('05 Målinger'!Z185="","",('05 Målinger'!Z185-'05 Målinger'!I185)*'02 Kostnader lønn, utstyr osv. '!$S$32*(-1)*'05 Målinger'!$E$14)</f>
        <v/>
      </c>
      <c r="N175" s="207" t="str">
        <f>IF('05 Målinger'!AI185="","",('05 Målinger'!AI185-'05 Målinger'!$G$19)*'02 Kostnader lønn, utstyr osv. '!$S$26*(-1))</f>
        <v/>
      </c>
      <c r="O175" s="207" t="str">
        <f>IF(AND('05 Målinger'!AI185="",'05 Målinger'!AM185=""),"",('05 Målinger'!AI185+'05 Målinger'!AM185-'05 Målinger'!H185)*'02 Kostnader lønn, utstyr osv. '!$S$21/60*(-1)*'05 Målinger'!$E$14)</f>
        <v/>
      </c>
      <c r="P175" s="208" t="str">
        <f>IF('05 Målinger'!AI185="","",('kjøring-støtteark'!F178-'kjøring-støtteark'!G178)*'02 Kostnader lønn, utstyr osv. '!$S$21/60*(-1)*'05 Målinger'!$E$14)</f>
        <v/>
      </c>
      <c r="Q175" s="209" t="str">
        <f>IF('05 Målinger'!AL185="","",('05 Målinger'!AL185-'05 Målinger'!J185)*'02 Kostnader lønn, utstyr osv. '!$S$37*'05 Målinger'!$E$14*(-1))</f>
        <v/>
      </c>
      <c r="R175" s="210" t="str">
        <f>IF('05 Målinger'!AK185="","",('05 Målinger'!AK185-'05 Målinger'!I185)*'02 Kostnader lønn, utstyr osv. '!$S$32*(-1)*'05 Målinger'!$E$14)</f>
        <v/>
      </c>
      <c r="S175" s="207" t="str">
        <f>IF('05 Målinger'!AT185="","",('05 Målinger'!AT185-'05 Målinger'!$G$19)*'02 Kostnader lønn, utstyr osv. '!$S$26*(-1))</f>
        <v/>
      </c>
      <c r="T175" s="207" t="str">
        <f>IF(AND('05 Målinger'!AT185="",'05 Målinger'!AX185=""),"",('05 Målinger'!AT185+'05 Målinger'!AX185-'05 Målinger'!H185)*'02 Kostnader lønn, utstyr osv. '!$S$21/60*(-1)*'05 Målinger'!$E$14)</f>
        <v/>
      </c>
      <c r="U175" s="208" t="str">
        <f>IF('05 Målinger'!AT185="","",('kjøring-støtteark'!F178-'kjøring-støtteark'!H178)*'02 Kostnader lønn, utstyr osv. '!$S$21/60*(-1)*'05 Målinger'!$E$14)</f>
        <v/>
      </c>
      <c r="V175" s="209" t="str">
        <f>IF('05 Målinger'!AW185="","",('05 Målinger'!AW185-'05 Målinger'!J185)*'02 Kostnader lønn, utstyr osv. '!$S$37*'05 Målinger'!$E$14*(-1))</f>
        <v/>
      </c>
      <c r="W175" s="210" t="str">
        <f>IF('05 Målinger'!AV185="","",('05 Målinger'!AV185-'05 Målinger'!I185)*'02 Kostnader lønn, utstyr osv. '!$S$32*(-1)*'05 Målinger'!$E$14)</f>
        <v/>
      </c>
      <c r="X175" s="30"/>
      <c r="Y175" s="30"/>
      <c r="Z175" s="31"/>
      <c r="AA175" s="33"/>
      <c r="AB175" s="32"/>
      <c r="AC175" s="30"/>
      <c r="AD175" s="30"/>
      <c r="AE175" s="31"/>
      <c r="AF175" s="33"/>
      <c r="AG175" s="32"/>
      <c r="AH175" s="30"/>
      <c r="AI175" s="30"/>
      <c r="AJ175" s="31"/>
      <c r="AK175" s="33"/>
      <c r="AL175" s="32"/>
      <c r="AM175" s="30"/>
      <c r="AN175" s="30"/>
      <c r="AO175" s="31"/>
      <c r="AP175" s="33"/>
      <c r="AQ175" s="32"/>
      <c r="AR175" s="30"/>
      <c r="AS175" s="30"/>
      <c r="AT175" s="31"/>
      <c r="AU175" s="33"/>
      <c r="AV175" s="32"/>
      <c r="AW175" s="30"/>
      <c r="AX175" s="30"/>
      <c r="AY175" s="31"/>
      <c r="AZ175" s="33"/>
      <c r="BA175" s="32"/>
      <c r="BB175" s="30"/>
      <c r="BC175" s="30"/>
      <c r="BD175" s="31"/>
      <c r="BE175" s="33"/>
      <c r="BF175" s="32"/>
      <c r="BG175" s="30"/>
      <c r="BH175" s="30"/>
      <c r="BI175" s="31"/>
      <c r="BJ175" s="33"/>
      <c r="BK175" s="32"/>
      <c r="BL175" s="30"/>
      <c r="BM175" s="30"/>
      <c r="BN175" s="31"/>
      <c r="BO175" s="33"/>
      <c r="BP175" s="32"/>
      <c r="BQ175" s="30"/>
      <c r="BR175" s="30"/>
      <c r="BS175" s="31"/>
      <c r="BT175" s="33"/>
      <c r="BU175" s="32"/>
      <c r="BV175" s="30"/>
      <c r="BW175" s="30"/>
      <c r="BX175" s="31"/>
      <c r="BY175" s="33"/>
      <c r="BZ175" s="32"/>
      <c r="CA175" s="30"/>
      <c r="CB175" s="30"/>
      <c r="CC175" s="31"/>
      <c r="CD175" s="33"/>
      <c r="CE175" s="32"/>
      <c r="CF175" s="30"/>
      <c r="CG175" s="30"/>
      <c r="CH175" s="31"/>
      <c r="CI175" s="33"/>
      <c r="CJ175" s="32"/>
      <c r="CK175" s="30"/>
      <c r="CL175" s="30"/>
      <c r="CM175" s="31"/>
      <c r="CN175" s="33"/>
      <c r="CO175" s="32"/>
      <c r="CP175" s="30"/>
      <c r="CQ175" s="30"/>
      <c r="CR175" s="31"/>
      <c r="CS175" s="33"/>
      <c r="CT175" s="32"/>
      <c r="CU175" s="30"/>
      <c r="CV175" s="30"/>
      <c r="CW175" s="31"/>
      <c r="CX175" s="33"/>
      <c r="CY175" s="32"/>
      <c r="CZ175" s="30"/>
      <c r="DA175" s="30"/>
      <c r="DB175" s="31"/>
      <c r="DC175" s="33"/>
      <c r="DD175" s="32"/>
      <c r="DE175" s="30"/>
      <c r="DF175" s="30"/>
      <c r="DG175" s="31"/>
      <c r="DH175" s="33"/>
      <c r="DI175" s="32"/>
      <c r="DJ175" s="30"/>
      <c r="DK175" s="30"/>
      <c r="DL175" s="31"/>
      <c r="DM175" s="33"/>
      <c r="DN175" s="32"/>
      <c r="DO175" s="30"/>
      <c r="DP175" s="30"/>
      <c r="DQ175" s="31"/>
      <c r="DR175" s="33"/>
      <c r="DS175" s="32"/>
      <c r="DT175" s="26">
        <f t="shared" si="5"/>
        <v>0</v>
      </c>
      <c r="DU175" s="254">
        <f t="shared" si="4"/>
        <v>0</v>
      </c>
    </row>
    <row r="176" spans="1:125">
      <c r="A176" s="204" t="str">
        <f>IF('04 Brukerregistrering'!C176="","",'04 Brukerregistrering'!C176)</f>
        <v/>
      </c>
      <c r="B176" s="205" t="str">
        <f>IF('04 Brukerregistrering'!G176="","",'04 Brukerregistrering'!G176)</f>
        <v/>
      </c>
      <c r="C176" s="206" t="str">
        <f>IF('04 Brukerregistrering'!I176="","",'04 Brukerregistrering'!I176)</f>
        <v/>
      </c>
      <c r="D176" s="207" t="str">
        <f>IF('05 Målinger'!M186="","",('05 Målinger'!M186-'05 Målinger'!$G$19)*'02 Kostnader lønn, utstyr osv. '!$S$26*(-1))</f>
        <v/>
      </c>
      <c r="E176" s="207" t="str">
        <f>IF(AND('05 Målinger'!N186="",'05 Målinger'!Q186=""),"",('05 Målinger'!N186+'05 Målinger'!Q186-'05 Målinger'!H186)*'02 Kostnader lønn, utstyr osv. '!$S$21/60*(-1)*'05 Målinger'!$E$14)</f>
        <v/>
      </c>
      <c r="F176" s="208" t="str">
        <f>IF('05 Målinger'!M186="","",('kjøring-støtteark'!E179-'kjøring-støtteark'!D179)*'02 Kostnader lønn, utstyr osv. '!$S$21/60*(-1)*'05 Målinger'!$E$14)</f>
        <v/>
      </c>
      <c r="G176" s="209" t="str">
        <f>IF('05 Målinger'!P186="","",('05 Målinger'!P186-'05 Målinger'!J186)*'02 Kostnader lønn, utstyr osv. '!$S$37*'05 Målinger'!$E$14*(-1))</f>
        <v/>
      </c>
      <c r="H176" s="210" t="str">
        <f>IF('05 Målinger'!O186="","",('05 Målinger'!O186-'05 Målinger'!I186)*'02 Kostnader lønn, utstyr osv. '!$S$32*(-1)*'05 Målinger'!$E$14)</f>
        <v/>
      </c>
      <c r="I176" s="207" t="str">
        <f>IF('05 Målinger'!X186="","",('05 Målinger'!X186-'05 Målinger'!$G$19)*'02 Kostnader lønn, utstyr osv. '!$S$26*(-1))</f>
        <v/>
      </c>
      <c r="J176" s="207" t="str">
        <f>IF(AND('05 Målinger'!X186="",'05 Målinger'!AB186=""),"",('05 Målinger'!X186+'05 Målinger'!AB186-'05 Målinger'!H186)*'02 Kostnader lønn, utstyr osv. '!$S$21/60*(-1)*'05 Målinger'!$E$14)</f>
        <v/>
      </c>
      <c r="K176" s="208" t="str">
        <f>IF('05 Målinger'!X186="","",('kjøring-støtteark'!F179-'kjøring-støtteark'!D179)*'02 Kostnader lønn, utstyr osv. '!$S$21/60*(-1)*'05 Målinger'!$E$14)</f>
        <v/>
      </c>
      <c r="L176" s="209" t="str">
        <f>IF('05 Målinger'!AA186="","",('05 Målinger'!AA186-'05 Målinger'!J186)*'02 Kostnader lønn, utstyr osv. '!$S$37*'05 Målinger'!$E$14*(-1))</f>
        <v/>
      </c>
      <c r="M176" s="210" t="str">
        <f>IF('05 Målinger'!Z186="","",('05 Målinger'!Z186-'05 Målinger'!I186)*'02 Kostnader lønn, utstyr osv. '!$S$32*(-1)*'05 Målinger'!$E$14)</f>
        <v/>
      </c>
      <c r="N176" s="207" t="str">
        <f>IF('05 Målinger'!AI186="","",('05 Målinger'!AI186-'05 Målinger'!$G$19)*'02 Kostnader lønn, utstyr osv. '!$S$26*(-1))</f>
        <v/>
      </c>
      <c r="O176" s="207" t="str">
        <f>IF(AND('05 Målinger'!AI186="",'05 Målinger'!AM186=""),"",('05 Målinger'!AI186+'05 Målinger'!AM186-'05 Målinger'!H186)*'02 Kostnader lønn, utstyr osv. '!$S$21/60*(-1)*'05 Målinger'!$E$14)</f>
        <v/>
      </c>
      <c r="P176" s="208" t="str">
        <f>IF('05 Målinger'!AI186="","",('kjøring-støtteark'!F179-'kjøring-støtteark'!G179)*'02 Kostnader lønn, utstyr osv. '!$S$21/60*(-1)*'05 Målinger'!$E$14)</f>
        <v/>
      </c>
      <c r="Q176" s="209" t="str">
        <f>IF('05 Målinger'!AL186="","",('05 Målinger'!AL186-'05 Målinger'!J186)*'02 Kostnader lønn, utstyr osv. '!$S$37*'05 Målinger'!$E$14*(-1))</f>
        <v/>
      </c>
      <c r="R176" s="210" t="str">
        <f>IF('05 Målinger'!AK186="","",('05 Målinger'!AK186-'05 Målinger'!I186)*'02 Kostnader lønn, utstyr osv. '!$S$32*(-1)*'05 Målinger'!$E$14)</f>
        <v/>
      </c>
      <c r="S176" s="207" t="str">
        <f>IF('05 Målinger'!AT186="","",('05 Målinger'!AT186-'05 Målinger'!$G$19)*'02 Kostnader lønn, utstyr osv. '!$S$26*(-1))</f>
        <v/>
      </c>
      <c r="T176" s="207" t="str">
        <f>IF(AND('05 Målinger'!AT186="",'05 Målinger'!AX186=""),"",('05 Målinger'!AT186+'05 Målinger'!AX186-'05 Målinger'!H186)*'02 Kostnader lønn, utstyr osv. '!$S$21/60*(-1)*'05 Målinger'!$E$14)</f>
        <v/>
      </c>
      <c r="U176" s="208" t="str">
        <f>IF('05 Målinger'!AT186="","",('kjøring-støtteark'!F179-'kjøring-støtteark'!H179)*'02 Kostnader lønn, utstyr osv. '!$S$21/60*(-1)*'05 Målinger'!$E$14)</f>
        <v/>
      </c>
      <c r="V176" s="209" t="str">
        <f>IF('05 Målinger'!AW186="","",('05 Målinger'!AW186-'05 Målinger'!J186)*'02 Kostnader lønn, utstyr osv. '!$S$37*'05 Målinger'!$E$14*(-1))</f>
        <v/>
      </c>
      <c r="W176" s="210" t="str">
        <f>IF('05 Målinger'!AV186="","",('05 Målinger'!AV186-'05 Målinger'!I186)*'02 Kostnader lønn, utstyr osv. '!$S$32*(-1)*'05 Målinger'!$E$14)</f>
        <v/>
      </c>
      <c r="X176" s="30"/>
      <c r="Y176" s="30"/>
      <c r="Z176" s="31"/>
      <c r="AA176" s="33"/>
      <c r="AB176" s="32"/>
      <c r="AC176" s="30"/>
      <c r="AD176" s="30"/>
      <c r="AE176" s="31"/>
      <c r="AF176" s="33"/>
      <c r="AG176" s="32"/>
      <c r="AH176" s="30"/>
      <c r="AI176" s="30"/>
      <c r="AJ176" s="31"/>
      <c r="AK176" s="33"/>
      <c r="AL176" s="32"/>
      <c r="AM176" s="30"/>
      <c r="AN176" s="30"/>
      <c r="AO176" s="31"/>
      <c r="AP176" s="33"/>
      <c r="AQ176" s="32"/>
      <c r="AR176" s="30"/>
      <c r="AS176" s="30"/>
      <c r="AT176" s="31"/>
      <c r="AU176" s="33"/>
      <c r="AV176" s="32"/>
      <c r="AW176" s="30"/>
      <c r="AX176" s="30"/>
      <c r="AY176" s="31"/>
      <c r="AZ176" s="33"/>
      <c r="BA176" s="32"/>
      <c r="BB176" s="30"/>
      <c r="BC176" s="30"/>
      <c r="BD176" s="31"/>
      <c r="BE176" s="33"/>
      <c r="BF176" s="32"/>
      <c r="BG176" s="30"/>
      <c r="BH176" s="30"/>
      <c r="BI176" s="31"/>
      <c r="BJ176" s="33"/>
      <c r="BK176" s="32"/>
      <c r="BL176" s="30"/>
      <c r="BM176" s="30"/>
      <c r="BN176" s="31"/>
      <c r="BO176" s="33"/>
      <c r="BP176" s="32"/>
      <c r="BQ176" s="30"/>
      <c r="BR176" s="30"/>
      <c r="BS176" s="31"/>
      <c r="BT176" s="33"/>
      <c r="BU176" s="32"/>
      <c r="BV176" s="30"/>
      <c r="BW176" s="30"/>
      <c r="BX176" s="31"/>
      <c r="BY176" s="33"/>
      <c r="BZ176" s="32"/>
      <c r="CA176" s="30"/>
      <c r="CB176" s="30"/>
      <c r="CC176" s="31"/>
      <c r="CD176" s="33"/>
      <c r="CE176" s="32"/>
      <c r="CF176" s="30"/>
      <c r="CG176" s="30"/>
      <c r="CH176" s="31"/>
      <c r="CI176" s="33"/>
      <c r="CJ176" s="32"/>
      <c r="CK176" s="30"/>
      <c r="CL176" s="30"/>
      <c r="CM176" s="31"/>
      <c r="CN176" s="33"/>
      <c r="CO176" s="32"/>
      <c r="CP176" s="30"/>
      <c r="CQ176" s="30"/>
      <c r="CR176" s="31"/>
      <c r="CS176" s="33"/>
      <c r="CT176" s="32"/>
      <c r="CU176" s="30"/>
      <c r="CV176" s="30"/>
      <c r="CW176" s="31"/>
      <c r="CX176" s="33"/>
      <c r="CY176" s="32"/>
      <c r="CZ176" s="30"/>
      <c r="DA176" s="30"/>
      <c r="DB176" s="31"/>
      <c r="DC176" s="33"/>
      <c r="DD176" s="32"/>
      <c r="DE176" s="30"/>
      <c r="DF176" s="30"/>
      <c r="DG176" s="31"/>
      <c r="DH176" s="33"/>
      <c r="DI176" s="32"/>
      <c r="DJ176" s="30"/>
      <c r="DK176" s="30"/>
      <c r="DL176" s="31"/>
      <c r="DM176" s="33"/>
      <c r="DN176" s="32"/>
      <c r="DO176" s="30"/>
      <c r="DP176" s="30"/>
      <c r="DQ176" s="31"/>
      <c r="DR176" s="33"/>
      <c r="DS176" s="32"/>
      <c r="DT176" s="26">
        <f t="shared" si="5"/>
        <v>0</v>
      </c>
      <c r="DU176" s="254">
        <f t="shared" si="4"/>
        <v>0</v>
      </c>
    </row>
    <row r="177" spans="1:125">
      <c r="A177" s="204" t="str">
        <f>IF('04 Brukerregistrering'!C177="","",'04 Brukerregistrering'!C177)</f>
        <v/>
      </c>
      <c r="B177" s="205" t="str">
        <f>IF('04 Brukerregistrering'!G177="","",'04 Brukerregistrering'!G177)</f>
        <v/>
      </c>
      <c r="C177" s="206" t="str">
        <f>IF('04 Brukerregistrering'!I177="","",'04 Brukerregistrering'!I177)</f>
        <v/>
      </c>
      <c r="D177" s="207" t="str">
        <f>IF('05 Målinger'!M187="","",('05 Målinger'!M187-'05 Målinger'!$G$19)*'02 Kostnader lønn, utstyr osv. '!$S$26*(-1))</f>
        <v/>
      </c>
      <c r="E177" s="207" t="str">
        <f>IF(AND('05 Målinger'!N187="",'05 Målinger'!Q187=""),"",('05 Målinger'!N187+'05 Målinger'!Q187-'05 Målinger'!H187)*'02 Kostnader lønn, utstyr osv. '!$S$21/60*(-1)*'05 Målinger'!$E$14)</f>
        <v/>
      </c>
      <c r="F177" s="208" t="str">
        <f>IF('05 Målinger'!M187="","",('kjøring-støtteark'!E180-'kjøring-støtteark'!D180)*'02 Kostnader lønn, utstyr osv. '!$S$21/60*(-1)*'05 Målinger'!$E$14)</f>
        <v/>
      </c>
      <c r="G177" s="209" t="str">
        <f>IF('05 Målinger'!P187="","",('05 Målinger'!P187-'05 Målinger'!J187)*'02 Kostnader lønn, utstyr osv. '!$S$37*'05 Målinger'!$E$14*(-1))</f>
        <v/>
      </c>
      <c r="H177" s="210" t="str">
        <f>IF('05 Målinger'!O187="","",('05 Målinger'!O187-'05 Målinger'!I187)*'02 Kostnader lønn, utstyr osv. '!$S$32*(-1)*'05 Målinger'!$E$14)</f>
        <v/>
      </c>
      <c r="I177" s="207" t="str">
        <f>IF('05 Målinger'!X187="","",('05 Målinger'!X187-'05 Målinger'!$G$19)*'02 Kostnader lønn, utstyr osv. '!$S$26*(-1))</f>
        <v/>
      </c>
      <c r="J177" s="207" t="str">
        <f>IF(AND('05 Målinger'!X187="",'05 Målinger'!AB187=""),"",('05 Målinger'!X187+'05 Målinger'!AB187-'05 Målinger'!H187)*'02 Kostnader lønn, utstyr osv. '!$S$21/60*(-1)*'05 Målinger'!$E$14)</f>
        <v/>
      </c>
      <c r="K177" s="208" t="str">
        <f>IF('05 Målinger'!X187="","",('kjøring-støtteark'!F180-'kjøring-støtteark'!D180)*'02 Kostnader lønn, utstyr osv. '!$S$21/60*(-1)*'05 Målinger'!$E$14)</f>
        <v/>
      </c>
      <c r="L177" s="209" t="str">
        <f>IF('05 Målinger'!AA187="","",('05 Målinger'!AA187-'05 Målinger'!J187)*'02 Kostnader lønn, utstyr osv. '!$S$37*'05 Målinger'!$E$14*(-1))</f>
        <v/>
      </c>
      <c r="M177" s="210" t="str">
        <f>IF('05 Målinger'!Z187="","",('05 Målinger'!Z187-'05 Målinger'!I187)*'02 Kostnader lønn, utstyr osv. '!$S$32*(-1)*'05 Målinger'!$E$14)</f>
        <v/>
      </c>
      <c r="N177" s="207" t="str">
        <f>IF('05 Målinger'!AI187="","",('05 Målinger'!AI187-'05 Målinger'!$G$19)*'02 Kostnader lønn, utstyr osv. '!$S$26*(-1))</f>
        <v/>
      </c>
      <c r="O177" s="207" t="str">
        <f>IF(AND('05 Målinger'!AI187="",'05 Målinger'!AM187=""),"",('05 Målinger'!AI187+'05 Målinger'!AM187-'05 Målinger'!H187)*'02 Kostnader lønn, utstyr osv. '!$S$21/60*(-1)*'05 Målinger'!$E$14)</f>
        <v/>
      </c>
      <c r="P177" s="208" t="str">
        <f>IF('05 Målinger'!AI187="","",('kjøring-støtteark'!F180-'kjøring-støtteark'!G180)*'02 Kostnader lønn, utstyr osv. '!$S$21/60*(-1)*'05 Målinger'!$E$14)</f>
        <v/>
      </c>
      <c r="Q177" s="209" t="str">
        <f>IF('05 Målinger'!AL187="","",('05 Målinger'!AL187-'05 Målinger'!J187)*'02 Kostnader lønn, utstyr osv. '!$S$37*'05 Målinger'!$E$14*(-1))</f>
        <v/>
      </c>
      <c r="R177" s="210" t="str">
        <f>IF('05 Målinger'!AK187="","",('05 Målinger'!AK187-'05 Målinger'!I187)*'02 Kostnader lønn, utstyr osv. '!$S$32*(-1)*'05 Målinger'!$E$14)</f>
        <v/>
      </c>
      <c r="S177" s="207" t="str">
        <f>IF('05 Målinger'!AT187="","",('05 Målinger'!AT187-'05 Målinger'!$G$19)*'02 Kostnader lønn, utstyr osv. '!$S$26*(-1))</f>
        <v/>
      </c>
      <c r="T177" s="207" t="str">
        <f>IF(AND('05 Målinger'!AT187="",'05 Målinger'!AX187=""),"",('05 Målinger'!AT187+'05 Målinger'!AX187-'05 Målinger'!H187)*'02 Kostnader lønn, utstyr osv. '!$S$21/60*(-1)*'05 Målinger'!$E$14)</f>
        <v/>
      </c>
      <c r="U177" s="208" t="str">
        <f>IF('05 Målinger'!AT187="","",('kjøring-støtteark'!F180-'kjøring-støtteark'!H180)*'02 Kostnader lønn, utstyr osv. '!$S$21/60*(-1)*'05 Målinger'!$E$14)</f>
        <v/>
      </c>
      <c r="V177" s="209" t="str">
        <f>IF('05 Målinger'!AW187="","",('05 Målinger'!AW187-'05 Målinger'!J187)*'02 Kostnader lønn, utstyr osv. '!$S$37*'05 Målinger'!$E$14*(-1))</f>
        <v/>
      </c>
      <c r="W177" s="210" t="str">
        <f>IF('05 Målinger'!AV187="","",('05 Målinger'!AV187-'05 Målinger'!I187)*'02 Kostnader lønn, utstyr osv. '!$S$32*(-1)*'05 Målinger'!$E$14)</f>
        <v/>
      </c>
      <c r="X177" s="30"/>
      <c r="Y177" s="30"/>
      <c r="Z177" s="31"/>
      <c r="AA177" s="33"/>
      <c r="AB177" s="32"/>
      <c r="AC177" s="30"/>
      <c r="AD177" s="30"/>
      <c r="AE177" s="31"/>
      <c r="AF177" s="33"/>
      <c r="AG177" s="32"/>
      <c r="AH177" s="30"/>
      <c r="AI177" s="30"/>
      <c r="AJ177" s="31"/>
      <c r="AK177" s="33"/>
      <c r="AL177" s="32"/>
      <c r="AM177" s="30"/>
      <c r="AN177" s="30"/>
      <c r="AO177" s="31"/>
      <c r="AP177" s="33"/>
      <c r="AQ177" s="32"/>
      <c r="AR177" s="30"/>
      <c r="AS177" s="30"/>
      <c r="AT177" s="31"/>
      <c r="AU177" s="33"/>
      <c r="AV177" s="32"/>
      <c r="AW177" s="30"/>
      <c r="AX177" s="30"/>
      <c r="AY177" s="31"/>
      <c r="AZ177" s="33"/>
      <c r="BA177" s="32"/>
      <c r="BB177" s="30"/>
      <c r="BC177" s="30"/>
      <c r="BD177" s="31"/>
      <c r="BE177" s="33"/>
      <c r="BF177" s="32"/>
      <c r="BG177" s="30"/>
      <c r="BH177" s="30"/>
      <c r="BI177" s="31"/>
      <c r="BJ177" s="33"/>
      <c r="BK177" s="32"/>
      <c r="BL177" s="30"/>
      <c r="BM177" s="30"/>
      <c r="BN177" s="31"/>
      <c r="BO177" s="33"/>
      <c r="BP177" s="32"/>
      <c r="BQ177" s="30"/>
      <c r="BR177" s="30"/>
      <c r="BS177" s="31"/>
      <c r="BT177" s="33"/>
      <c r="BU177" s="32"/>
      <c r="BV177" s="30"/>
      <c r="BW177" s="30"/>
      <c r="BX177" s="31"/>
      <c r="BY177" s="33"/>
      <c r="BZ177" s="32"/>
      <c r="CA177" s="30"/>
      <c r="CB177" s="30"/>
      <c r="CC177" s="31"/>
      <c r="CD177" s="33"/>
      <c r="CE177" s="32"/>
      <c r="CF177" s="30"/>
      <c r="CG177" s="30"/>
      <c r="CH177" s="31"/>
      <c r="CI177" s="33"/>
      <c r="CJ177" s="32"/>
      <c r="CK177" s="30"/>
      <c r="CL177" s="30"/>
      <c r="CM177" s="31"/>
      <c r="CN177" s="33"/>
      <c r="CO177" s="32"/>
      <c r="CP177" s="30"/>
      <c r="CQ177" s="30"/>
      <c r="CR177" s="31"/>
      <c r="CS177" s="33"/>
      <c r="CT177" s="32"/>
      <c r="CU177" s="30"/>
      <c r="CV177" s="30"/>
      <c r="CW177" s="31"/>
      <c r="CX177" s="33"/>
      <c r="CY177" s="32"/>
      <c r="CZ177" s="30"/>
      <c r="DA177" s="30"/>
      <c r="DB177" s="31"/>
      <c r="DC177" s="33"/>
      <c r="DD177" s="32"/>
      <c r="DE177" s="30"/>
      <c r="DF177" s="30"/>
      <c r="DG177" s="31"/>
      <c r="DH177" s="33"/>
      <c r="DI177" s="32"/>
      <c r="DJ177" s="30"/>
      <c r="DK177" s="30"/>
      <c r="DL177" s="31"/>
      <c r="DM177" s="33"/>
      <c r="DN177" s="32"/>
      <c r="DO177" s="30"/>
      <c r="DP177" s="30"/>
      <c r="DQ177" s="31"/>
      <c r="DR177" s="33"/>
      <c r="DS177" s="32"/>
      <c r="DT177" s="26">
        <f t="shared" si="5"/>
        <v>0</v>
      </c>
      <c r="DU177" s="254">
        <f t="shared" si="4"/>
        <v>0</v>
      </c>
    </row>
    <row r="178" spans="1:125">
      <c r="A178" s="204" t="str">
        <f>IF('04 Brukerregistrering'!C178="","",'04 Brukerregistrering'!C178)</f>
        <v/>
      </c>
      <c r="B178" s="205" t="str">
        <f>IF('04 Brukerregistrering'!G178="","",'04 Brukerregistrering'!G178)</f>
        <v/>
      </c>
      <c r="C178" s="206" t="str">
        <f>IF('04 Brukerregistrering'!I178="","",'04 Brukerregistrering'!I178)</f>
        <v/>
      </c>
      <c r="D178" s="207" t="str">
        <f>IF('05 Målinger'!M188="","",('05 Målinger'!M188-'05 Målinger'!$G$19)*'02 Kostnader lønn, utstyr osv. '!$S$26*(-1))</f>
        <v/>
      </c>
      <c r="E178" s="207" t="str">
        <f>IF(AND('05 Målinger'!N188="",'05 Målinger'!Q188=""),"",('05 Målinger'!N188+'05 Målinger'!Q188-'05 Målinger'!H188)*'02 Kostnader lønn, utstyr osv. '!$S$21/60*(-1)*'05 Målinger'!$E$14)</f>
        <v/>
      </c>
      <c r="F178" s="208" t="str">
        <f>IF('05 Målinger'!M188="","",('kjøring-støtteark'!E181-'kjøring-støtteark'!D181)*'02 Kostnader lønn, utstyr osv. '!$S$21/60*(-1)*'05 Målinger'!$E$14)</f>
        <v/>
      </c>
      <c r="G178" s="209" t="str">
        <f>IF('05 Målinger'!P188="","",('05 Målinger'!P188-'05 Målinger'!J188)*'02 Kostnader lønn, utstyr osv. '!$S$37*'05 Målinger'!$E$14*(-1))</f>
        <v/>
      </c>
      <c r="H178" s="210" t="str">
        <f>IF('05 Målinger'!O188="","",('05 Målinger'!O188-'05 Målinger'!I188)*'02 Kostnader lønn, utstyr osv. '!$S$32*(-1)*'05 Målinger'!$E$14)</f>
        <v/>
      </c>
      <c r="I178" s="207" t="str">
        <f>IF('05 Målinger'!X188="","",('05 Målinger'!X188-'05 Målinger'!$G$19)*'02 Kostnader lønn, utstyr osv. '!$S$26*(-1))</f>
        <v/>
      </c>
      <c r="J178" s="207" t="str">
        <f>IF(AND('05 Målinger'!X188="",'05 Målinger'!AB188=""),"",('05 Målinger'!X188+'05 Målinger'!AB188-'05 Målinger'!H188)*'02 Kostnader lønn, utstyr osv. '!$S$21/60*(-1)*'05 Målinger'!$E$14)</f>
        <v/>
      </c>
      <c r="K178" s="208" t="str">
        <f>IF('05 Målinger'!X188="","",('kjøring-støtteark'!F181-'kjøring-støtteark'!D181)*'02 Kostnader lønn, utstyr osv. '!$S$21/60*(-1)*'05 Målinger'!$E$14)</f>
        <v/>
      </c>
      <c r="L178" s="209" t="str">
        <f>IF('05 Målinger'!AA188="","",('05 Målinger'!AA188-'05 Målinger'!J188)*'02 Kostnader lønn, utstyr osv. '!$S$37*'05 Målinger'!$E$14*(-1))</f>
        <v/>
      </c>
      <c r="M178" s="210" t="str">
        <f>IF('05 Målinger'!Z188="","",('05 Målinger'!Z188-'05 Målinger'!I188)*'02 Kostnader lønn, utstyr osv. '!$S$32*(-1)*'05 Målinger'!$E$14)</f>
        <v/>
      </c>
      <c r="N178" s="207" t="str">
        <f>IF('05 Målinger'!AI188="","",('05 Målinger'!AI188-'05 Målinger'!$G$19)*'02 Kostnader lønn, utstyr osv. '!$S$26*(-1))</f>
        <v/>
      </c>
      <c r="O178" s="207" t="str">
        <f>IF(AND('05 Målinger'!AI188="",'05 Målinger'!AM188=""),"",('05 Målinger'!AI188+'05 Målinger'!AM188-'05 Målinger'!H188)*'02 Kostnader lønn, utstyr osv. '!$S$21/60*(-1)*'05 Målinger'!$E$14)</f>
        <v/>
      </c>
      <c r="P178" s="208" t="str">
        <f>IF('05 Målinger'!AI188="","",('kjøring-støtteark'!F181-'kjøring-støtteark'!G181)*'02 Kostnader lønn, utstyr osv. '!$S$21/60*(-1)*'05 Målinger'!$E$14)</f>
        <v/>
      </c>
      <c r="Q178" s="209" t="str">
        <f>IF('05 Målinger'!AL188="","",('05 Målinger'!AL188-'05 Målinger'!J188)*'02 Kostnader lønn, utstyr osv. '!$S$37*'05 Målinger'!$E$14*(-1))</f>
        <v/>
      </c>
      <c r="R178" s="210" t="str">
        <f>IF('05 Målinger'!AK188="","",('05 Målinger'!AK188-'05 Målinger'!I188)*'02 Kostnader lønn, utstyr osv. '!$S$32*(-1)*'05 Målinger'!$E$14)</f>
        <v/>
      </c>
      <c r="S178" s="207" t="str">
        <f>IF('05 Målinger'!AT188="","",('05 Målinger'!AT188-'05 Målinger'!$G$19)*'02 Kostnader lønn, utstyr osv. '!$S$26*(-1))</f>
        <v/>
      </c>
      <c r="T178" s="207" t="str">
        <f>IF(AND('05 Målinger'!AT188="",'05 Målinger'!AX188=""),"",('05 Målinger'!AT188+'05 Målinger'!AX188-'05 Målinger'!H188)*'02 Kostnader lønn, utstyr osv. '!$S$21/60*(-1)*'05 Målinger'!$E$14)</f>
        <v/>
      </c>
      <c r="U178" s="208" t="str">
        <f>IF('05 Målinger'!AT188="","",('kjøring-støtteark'!F181-'kjøring-støtteark'!H181)*'02 Kostnader lønn, utstyr osv. '!$S$21/60*(-1)*'05 Målinger'!$E$14)</f>
        <v/>
      </c>
      <c r="V178" s="209" t="str">
        <f>IF('05 Målinger'!AW188="","",('05 Målinger'!AW188-'05 Målinger'!J188)*'02 Kostnader lønn, utstyr osv. '!$S$37*'05 Målinger'!$E$14*(-1))</f>
        <v/>
      </c>
      <c r="W178" s="210" t="str">
        <f>IF('05 Målinger'!AV188="","",('05 Målinger'!AV188-'05 Målinger'!I188)*'02 Kostnader lønn, utstyr osv. '!$S$32*(-1)*'05 Målinger'!$E$14)</f>
        <v/>
      </c>
      <c r="X178" s="30"/>
      <c r="Y178" s="30"/>
      <c r="Z178" s="31"/>
      <c r="AA178" s="33"/>
      <c r="AB178" s="32"/>
      <c r="AC178" s="30"/>
      <c r="AD178" s="30"/>
      <c r="AE178" s="31"/>
      <c r="AF178" s="33"/>
      <c r="AG178" s="32"/>
      <c r="AH178" s="30"/>
      <c r="AI178" s="30"/>
      <c r="AJ178" s="31"/>
      <c r="AK178" s="33"/>
      <c r="AL178" s="32"/>
      <c r="AM178" s="30"/>
      <c r="AN178" s="30"/>
      <c r="AO178" s="31"/>
      <c r="AP178" s="33"/>
      <c r="AQ178" s="32"/>
      <c r="AR178" s="30"/>
      <c r="AS178" s="30"/>
      <c r="AT178" s="31"/>
      <c r="AU178" s="33"/>
      <c r="AV178" s="32"/>
      <c r="AW178" s="30"/>
      <c r="AX178" s="30"/>
      <c r="AY178" s="31"/>
      <c r="AZ178" s="33"/>
      <c r="BA178" s="32"/>
      <c r="BB178" s="30"/>
      <c r="BC178" s="30"/>
      <c r="BD178" s="31"/>
      <c r="BE178" s="33"/>
      <c r="BF178" s="32"/>
      <c r="BG178" s="30"/>
      <c r="BH178" s="30"/>
      <c r="BI178" s="31"/>
      <c r="BJ178" s="33"/>
      <c r="BK178" s="32"/>
      <c r="BL178" s="30"/>
      <c r="BM178" s="30"/>
      <c r="BN178" s="31"/>
      <c r="BO178" s="33"/>
      <c r="BP178" s="32"/>
      <c r="BQ178" s="30"/>
      <c r="BR178" s="30"/>
      <c r="BS178" s="31"/>
      <c r="BT178" s="33"/>
      <c r="BU178" s="32"/>
      <c r="BV178" s="30"/>
      <c r="BW178" s="30"/>
      <c r="BX178" s="31"/>
      <c r="BY178" s="33"/>
      <c r="BZ178" s="32"/>
      <c r="CA178" s="30"/>
      <c r="CB178" s="30"/>
      <c r="CC178" s="31"/>
      <c r="CD178" s="33"/>
      <c r="CE178" s="32"/>
      <c r="CF178" s="30"/>
      <c r="CG178" s="30"/>
      <c r="CH178" s="31"/>
      <c r="CI178" s="33"/>
      <c r="CJ178" s="32"/>
      <c r="CK178" s="30"/>
      <c r="CL178" s="30"/>
      <c r="CM178" s="31"/>
      <c r="CN178" s="33"/>
      <c r="CO178" s="32"/>
      <c r="CP178" s="30"/>
      <c r="CQ178" s="30"/>
      <c r="CR178" s="31"/>
      <c r="CS178" s="33"/>
      <c r="CT178" s="32"/>
      <c r="CU178" s="30"/>
      <c r="CV178" s="30"/>
      <c r="CW178" s="31"/>
      <c r="CX178" s="33"/>
      <c r="CY178" s="32"/>
      <c r="CZ178" s="30"/>
      <c r="DA178" s="30"/>
      <c r="DB178" s="31"/>
      <c r="DC178" s="33"/>
      <c r="DD178" s="32"/>
      <c r="DE178" s="30"/>
      <c r="DF178" s="30"/>
      <c r="DG178" s="31"/>
      <c r="DH178" s="33"/>
      <c r="DI178" s="32"/>
      <c r="DJ178" s="30"/>
      <c r="DK178" s="30"/>
      <c r="DL178" s="31"/>
      <c r="DM178" s="33"/>
      <c r="DN178" s="32"/>
      <c r="DO178" s="30"/>
      <c r="DP178" s="30"/>
      <c r="DQ178" s="31"/>
      <c r="DR178" s="33"/>
      <c r="DS178" s="32"/>
      <c r="DT178" s="26">
        <f t="shared" si="5"/>
        <v>0</v>
      </c>
      <c r="DU178" s="254">
        <f t="shared" si="4"/>
        <v>0</v>
      </c>
    </row>
    <row r="179" spans="1:125">
      <c r="A179" s="204" t="str">
        <f>IF('04 Brukerregistrering'!C179="","",'04 Brukerregistrering'!C179)</f>
        <v/>
      </c>
      <c r="B179" s="205" t="str">
        <f>IF('04 Brukerregistrering'!G179="","",'04 Brukerregistrering'!G179)</f>
        <v/>
      </c>
      <c r="C179" s="206" t="str">
        <f>IF('04 Brukerregistrering'!I179="","",'04 Brukerregistrering'!I179)</f>
        <v/>
      </c>
      <c r="D179" s="207" t="str">
        <f>IF('05 Målinger'!M189="","",('05 Målinger'!M189-'05 Målinger'!$G$19)*'02 Kostnader lønn, utstyr osv. '!$S$26*(-1))</f>
        <v/>
      </c>
      <c r="E179" s="207" t="str">
        <f>IF(AND('05 Målinger'!N189="",'05 Målinger'!Q189=""),"",('05 Målinger'!N189+'05 Målinger'!Q189-'05 Målinger'!H189)*'02 Kostnader lønn, utstyr osv. '!$S$21/60*(-1)*'05 Målinger'!$E$14)</f>
        <v/>
      </c>
      <c r="F179" s="208" t="str">
        <f>IF('05 Målinger'!M189="","",('kjøring-støtteark'!E182-'kjøring-støtteark'!D182)*'02 Kostnader lønn, utstyr osv. '!$S$21/60*(-1)*'05 Målinger'!$E$14)</f>
        <v/>
      </c>
      <c r="G179" s="209" t="str">
        <f>IF('05 Målinger'!P189="","",('05 Målinger'!P189-'05 Målinger'!J189)*'02 Kostnader lønn, utstyr osv. '!$S$37*'05 Målinger'!$E$14*(-1))</f>
        <v/>
      </c>
      <c r="H179" s="210" t="str">
        <f>IF('05 Målinger'!O189="","",('05 Målinger'!O189-'05 Målinger'!I189)*'02 Kostnader lønn, utstyr osv. '!$S$32*(-1)*'05 Målinger'!$E$14)</f>
        <v/>
      </c>
      <c r="I179" s="207" t="str">
        <f>IF('05 Målinger'!X189="","",('05 Målinger'!X189-'05 Målinger'!$G$19)*'02 Kostnader lønn, utstyr osv. '!$S$26*(-1))</f>
        <v/>
      </c>
      <c r="J179" s="207" t="str">
        <f>IF(AND('05 Målinger'!X189="",'05 Målinger'!AB189=""),"",('05 Målinger'!X189+'05 Målinger'!AB189-'05 Målinger'!H189)*'02 Kostnader lønn, utstyr osv. '!$S$21/60*(-1)*'05 Målinger'!$E$14)</f>
        <v/>
      </c>
      <c r="K179" s="208" t="str">
        <f>IF('05 Målinger'!X189="","",('kjøring-støtteark'!F182-'kjøring-støtteark'!D182)*'02 Kostnader lønn, utstyr osv. '!$S$21/60*(-1)*'05 Målinger'!$E$14)</f>
        <v/>
      </c>
      <c r="L179" s="209" t="str">
        <f>IF('05 Målinger'!AA189="","",('05 Målinger'!AA189-'05 Målinger'!J189)*'02 Kostnader lønn, utstyr osv. '!$S$37*'05 Målinger'!$E$14*(-1))</f>
        <v/>
      </c>
      <c r="M179" s="210" t="str">
        <f>IF('05 Målinger'!Z189="","",('05 Målinger'!Z189-'05 Målinger'!I189)*'02 Kostnader lønn, utstyr osv. '!$S$32*(-1)*'05 Målinger'!$E$14)</f>
        <v/>
      </c>
      <c r="N179" s="207" t="str">
        <f>IF('05 Målinger'!AI189="","",('05 Målinger'!AI189-'05 Målinger'!$G$19)*'02 Kostnader lønn, utstyr osv. '!$S$26*(-1))</f>
        <v/>
      </c>
      <c r="O179" s="207" t="str">
        <f>IF(AND('05 Målinger'!AI189="",'05 Målinger'!AM189=""),"",('05 Målinger'!AI189+'05 Målinger'!AM189-'05 Målinger'!H189)*'02 Kostnader lønn, utstyr osv. '!$S$21/60*(-1)*'05 Målinger'!$E$14)</f>
        <v/>
      </c>
      <c r="P179" s="208" t="str">
        <f>IF('05 Målinger'!AI189="","",('kjøring-støtteark'!F182-'kjøring-støtteark'!G182)*'02 Kostnader lønn, utstyr osv. '!$S$21/60*(-1)*'05 Målinger'!$E$14)</f>
        <v/>
      </c>
      <c r="Q179" s="209" t="str">
        <f>IF('05 Målinger'!AL189="","",('05 Målinger'!AL189-'05 Målinger'!J189)*'02 Kostnader lønn, utstyr osv. '!$S$37*'05 Målinger'!$E$14*(-1))</f>
        <v/>
      </c>
      <c r="R179" s="210" t="str">
        <f>IF('05 Målinger'!AK189="","",('05 Målinger'!AK189-'05 Målinger'!I189)*'02 Kostnader lønn, utstyr osv. '!$S$32*(-1)*'05 Målinger'!$E$14)</f>
        <v/>
      </c>
      <c r="S179" s="207" t="str">
        <f>IF('05 Målinger'!AT189="","",('05 Målinger'!AT189-'05 Målinger'!$G$19)*'02 Kostnader lønn, utstyr osv. '!$S$26*(-1))</f>
        <v/>
      </c>
      <c r="T179" s="207" t="str">
        <f>IF(AND('05 Målinger'!AT189="",'05 Målinger'!AX189=""),"",('05 Målinger'!AT189+'05 Målinger'!AX189-'05 Målinger'!H189)*'02 Kostnader lønn, utstyr osv. '!$S$21/60*(-1)*'05 Målinger'!$E$14)</f>
        <v/>
      </c>
      <c r="U179" s="208" t="str">
        <f>IF('05 Målinger'!AT189="","",('kjøring-støtteark'!F182-'kjøring-støtteark'!H182)*'02 Kostnader lønn, utstyr osv. '!$S$21/60*(-1)*'05 Målinger'!$E$14)</f>
        <v/>
      </c>
      <c r="V179" s="209" t="str">
        <f>IF('05 Målinger'!AW189="","",('05 Målinger'!AW189-'05 Målinger'!J189)*'02 Kostnader lønn, utstyr osv. '!$S$37*'05 Målinger'!$E$14*(-1))</f>
        <v/>
      </c>
      <c r="W179" s="210" t="str">
        <f>IF('05 Målinger'!AV189="","",('05 Målinger'!AV189-'05 Målinger'!I189)*'02 Kostnader lønn, utstyr osv. '!$S$32*(-1)*'05 Målinger'!$E$14)</f>
        <v/>
      </c>
      <c r="X179" s="30"/>
      <c r="Y179" s="30"/>
      <c r="Z179" s="31"/>
      <c r="AA179" s="33"/>
      <c r="AB179" s="32"/>
      <c r="AC179" s="30"/>
      <c r="AD179" s="30"/>
      <c r="AE179" s="31"/>
      <c r="AF179" s="33"/>
      <c r="AG179" s="32"/>
      <c r="AH179" s="30"/>
      <c r="AI179" s="30"/>
      <c r="AJ179" s="31"/>
      <c r="AK179" s="33"/>
      <c r="AL179" s="32"/>
      <c r="AM179" s="30"/>
      <c r="AN179" s="30"/>
      <c r="AO179" s="31"/>
      <c r="AP179" s="33"/>
      <c r="AQ179" s="32"/>
      <c r="AR179" s="30"/>
      <c r="AS179" s="30"/>
      <c r="AT179" s="31"/>
      <c r="AU179" s="33"/>
      <c r="AV179" s="32"/>
      <c r="AW179" s="30"/>
      <c r="AX179" s="30"/>
      <c r="AY179" s="31"/>
      <c r="AZ179" s="33"/>
      <c r="BA179" s="32"/>
      <c r="BB179" s="30"/>
      <c r="BC179" s="30"/>
      <c r="BD179" s="31"/>
      <c r="BE179" s="33"/>
      <c r="BF179" s="32"/>
      <c r="BG179" s="30"/>
      <c r="BH179" s="30"/>
      <c r="BI179" s="31"/>
      <c r="BJ179" s="33"/>
      <c r="BK179" s="32"/>
      <c r="BL179" s="30"/>
      <c r="BM179" s="30"/>
      <c r="BN179" s="31"/>
      <c r="BO179" s="33"/>
      <c r="BP179" s="32"/>
      <c r="BQ179" s="30"/>
      <c r="BR179" s="30"/>
      <c r="BS179" s="31"/>
      <c r="BT179" s="33"/>
      <c r="BU179" s="32"/>
      <c r="BV179" s="30"/>
      <c r="BW179" s="30"/>
      <c r="BX179" s="31"/>
      <c r="BY179" s="33"/>
      <c r="BZ179" s="32"/>
      <c r="CA179" s="30"/>
      <c r="CB179" s="30"/>
      <c r="CC179" s="31"/>
      <c r="CD179" s="33"/>
      <c r="CE179" s="32"/>
      <c r="CF179" s="30"/>
      <c r="CG179" s="30"/>
      <c r="CH179" s="31"/>
      <c r="CI179" s="33"/>
      <c r="CJ179" s="32"/>
      <c r="CK179" s="30"/>
      <c r="CL179" s="30"/>
      <c r="CM179" s="31"/>
      <c r="CN179" s="33"/>
      <c r="CO179" s="32"/>
      <c r="CP179" s="30"/>
      <c r="CQ179" s="30"/>
      <c r="CR179" s="31"/>
      <c r="CS179" s="33"/>
      <c r="CT179" s="32"/>
      <c r="CU179" s="30"/>
      <c r="CV179" s="30"/>
      <c r="CW179" s="31"/>
      <c r="CX179" s="33"/>
      <c r="CY179" s="32"/>
      <c r="CZ179" s="30"/>
      <c r="DA179" s="30"/>
      <c r="DB179" s="31"/>
      <c r="DC179" s="33"/>
      <c r="DD179" s="32"/>
      <c r="DE179" s="30"/>
      <c r="DF179" s="30"/>
      <c r="DG179" s="31"/>
      <c r="DH179" s="33"/>
      <c r="DI179" s="32"/>
      <c r="DJ179" s="30"/>
      <c r="DK179" s="30"/>
      <c r="DL179" s="31"/>
      <c r="DM179" s="33"/>
      <c r="DN179" s="32"/>
      <c r="DO179" s="30"/>
      <c r="DP179" s="30"/>
      <c r="DQ179" s="31"/>
      <c r="DR179" s="33"/>
      <c r="DS179" s="32"/>
      <c r="DT179" s="26">
        <f t="shared" si="5"/>
        <v>0</v>
      </c>
      <c r="DU179" s="254">
        <f t="shared" si="4"/>
        <v>0</v>
      </c>
    </row>
    <row r="180" spans="1:125">
      <c r="A180" s="204" t="str">
        <f>IF('04 Brukerregistrering'!C180="","",'04 Brukerregistrering'!C180)</f>
        <v/>
      </c>
      <c r="B180" s="205" t="str">
        <f>IF('04 Brukerregistrering'!G180="","",'04 Brukerregistrering'!G180)</f>
        <v/>
      </c>
      <c r="C180" s="206" t="str">
        <f>IF('04 Brukerregistrering'!I180="","",'04 Brukerregistrering'!I180)</f>
        <v/>
      </c>
      <c r="D180" s="207" t="str">
        <f>IF('05 Målinger'!M190="","",('05 Målinger'!M190-'05 Målinger'!$G$19)*'02 Kostnader lønn, utstyr osv. '!$S$26*(-1))</f>
        <v/>
      </c>
      <c r="E180" s="207" t="str">
        <f>IF(AND('05 Målinger'!N190="",'05 Målinger'!Q190=""),"",('05 Målinger'!N190+'05 Målinger'!Q190-'05 Målinger'!H190)*'02 Kostnader lønn, utstyr osv. '!$S$21/60*(-1)*'05 Målinger'!$E$14)</f>
        <v/>
      </c>
      <c r="F180" s="208" t="str">
        <f>IF('05 Målinger'!M190="","",('kjøring-støtteark'!E183-'kjøring-støtteark'!D183)*'02 Kostnader lønn, utstyr osv. '!$S$21/60*(-1)*'05 Målinger'!$E$14)</f>
        <v/>
      </c>
      <c r="G180" s="209" t="str">
        <f>IF('05 Målinger'!P190="","",('05 Målinger'!P190-'05 Målinger'!J190)*'02 Kostnader lønn, utstyr osv. '!$S$37*'05 Målinger'!$E$14*(-1))</f>
        <v/>
      </c>
      <c r="H180" s="210" t="str">
        <f>IF('05 Målinger'!O190="","",('05 Målinger'!O190-'05 Målinger'!I190)*'02 Kostnader lønn, utstyr osv. '!$S$32*(-1)*'05 Målinger'!$E$14)</f>
        <v/>
      </c>
      <c r="I180" s="207" t="str">
        <f>IF('05 Målinger'!X190="","",('05 Målinger'!X190-'05 Målinger'!$G$19)*'02 Kostnader lønn, utstyr osv. '!$S$26*(-1))</f>
        <v/>
      </c>
      <c r="J180" s="207" t="str">
        <f>IF(AND('05 Målinger'!X190="",'05 Målinger'!AB190=""),"",('05 Målinger'!X190+'05 Målinger'!AB190-'05 Målinger'!H190)*'02 Kostnader lønn, utstyr osv. '!$S$21/60*(-1)*'05 Målinger'!$E$14)</f>
        <v/>
      </c>
      <c r="K180" s="208" t="str">
        <f>IF('05 Målinger'!X190="","",('kjøring-støtteark'!F183-'kjøring-støtteark'!D183)*'02 Kostnader lønn, utstyr osv. '!$S$21/60*(-1)*'05 Målinger'!$E$14)</f>
        <v/>
      </c>
      <c r="L180" s="209" t="str">
        <f>IF('05 Målinger'!AA190="","",('05 Målinger'!AA190-'05 Målinger'!J190)*'02 Kostnader lønn, utstyr osv. '!$S$37*'05 Målinger'!$E$14*(-1))</f>
        <v/>
      </c>
      <c r="M180" s="210" t="str">
        <f>IF('05 Målinger'!Z190="","",('05 Målinger'!Z190-'05 Målinger'!I190)*'02 Kostnader lønn, utstyr osv. '!$S$32*(-1)*'05 Målinger'!$E$14)</f>
        <v/>
      </c>
      <c r="N180" s="207" t="str">
        <f>IF('05 Målinger'!AI190="","",('05 Målinger'!AI190-'05 Målinger'!$G$19)*'02 Kostnader lønn, utstyr osv. '!$S$26*(-1))</f>
        <v/>
      </c>
      <c r="O180" s="207" t="str">
        <f>IF(AND('05 Målinger'!AI190="",'05 Målinger'!AM190=""),"",('05 Målinger'!AI190+'05 Målinger'!AM190-'05 Målinger'!H190)*'02 Kostnader lønn, utstyr osv. '!$S$21/60*(-1)*'05 Målinger'!$E$14)</f>
        <v/>
      </c>
      <c r="P180" s="208" t="str">
        <f>IF('05 Målinger'!AI190="","",('kjøring-støtteark'!F183-'kjøring-støtteark'!G183)*'02 Kostnader lønn, utstyr osv. '!$S$21/60*(-1)*'05 Målinger'!$E$14)</f>
        <v/>
      </c>
      <c r="Q180" s="209" t="str">
        <f>IF('05 Målinger'!AL190="","",('05 Målinger'!AL190-'05 Målinger'!J190)*'02 Kostnader lønn, utstyr osv. '!$S$37*'05 Målinger'!$E$14*(-1))</f>
        <v/>
      </c>
      <c r="R180" s="210" t="str">
        <f>IF('05 Målinger'!AK190="","",('05 Målinger'!AK190-'05 Målinger'!I190)*'02 Kostnader lønn, utstyr osv. '!$S$32*(-1)*'05 Målinger'!$E$14)</f>
        <v/>
      </c>
      <c r="S180" s="207" t="str">
        <f>IF('05 Målinger'!AT190="","",('05 Målinger'!AT190-'05 Målinger'!$G$19)*'02 Kostnader lønn, utstyr osv. '!$S$26*(-1))</f>
        <v/>
      </c>
      <c r="T180" s="207" t="str">
        <f>IF(AND('05 Målinger'!AT190="",'05 Målinger'!AX190=""),"",('05 Målinger'!AT190+'05 Målinger'!AX190-'05 Målinger'!H190)*'02 Kostnader lønn, utstyr osv. '!$S$21/60*(-1)*'05 Målinger'!$E$14)</f>
        <v/>
      </c>
      <c r="U180" s="208" t="str">
        <f>IF('05 Målinger'!AT190="","",('kjøring-støtteark'!F183-'kjøring-støtteark'!H183)*'02 Kostnader lønn, utstyr osv. '!$S$21/60*(-1)*'05 Målinger'!$E$14)</f>
        <v/>
      </c>
      <c r="V180" s="209" t="str">
        <f>IF('05 Målinger'!AW190="","",('05 Målinger'!AW190-'05 Målinger'!J190)*'02 Kostnader lønn, utstyr osv. '!$S$37*'05 Målinger'!$E$14*(-1))</f>
        <v/>
      </c>
      <c r="W180" s="210" t="str">
        <f>IF('05 Målinger'!AV190="","",('05 Målinger'!AV190-'05 Målinger'!I190)*'02 Kostnader lønn, utstyr osv. '!$S$32*(-1)*'05 Målinger'!$E$14)</f>
        <v/>
      </c>
      <c r="X180" s="30"/>
      <c r="Y180" s="30"/>
      <c r="Z180" s="31"/>
      <c r="AA180" s="33"/>
      <c r="AB180" s="32"/>
      <c r="AC180" s="30"/>
      <c r="AD180" s="30"/>
      <c r="AE180" s="31"/>
      <c r="AF180" s="33"/>
      <c r="AG180" s="32"/>
      <c r="AH180" s="30"/>
      <c r="AI180" s="30"/>
      <c r="AJ180" s="31"/>
      <c r="AK180" s="33"/>
      <c r="AL180" s="32"/>
      <c r="AM180" s="30"/>
      <c r="AN180" s="30"/>
      <c r="AO180" s="31"/>
      <c r="AP180" s="33"/>
      <c r="AQ180" s="32"/>
      <c r="AR180" s="30"/>
      <c r="AS180" s="30"/>
      <c r="AT180" s="31"/>
      <c r="AU180" s="33"/>
      <c r="AV180" s="32"/>
      <c r="AW180" s="30"/>
      <c r="AX180" s="30"/>
      <c r="AY180" s="31"/>
      <c r="AZ180" s="33"/>
      <c r="BA180" s="32"/>
      <c r="BB180" s="30"/>
      <c r="BC180" s="30"/>
      <c r="BD180" s="31"/>
      <c r="BE180" s="33"/>
      <c r="BF180" s="32"/>
      <c r="BG180" s="30"/>
      <c r="BH180" s="30"/>
      <c r="BI180" s="31"/>
      <c r="BJ180" s="33"/>
      <c r="BK180" s="32"/>
      <c r="BL180" s="30"/>
      <c r="BM180" s="30"/>
      <c r="BN180" s="31"/>
      <c r="BO180" s="33"/>
      <c r="BP180" s="32"/>
      <c r="BQ180" s="30"/>
      <c r="BR180" s="30"/>
      <c r="BS180" s="31"/>
      <c r="BT180" s="33"/>
      <c r="BU180" s="32"/>
      <c r="BV180" s="30"/>
      <c r="BW180" s="30"/>
      <c r="BX180" s="31"/>
      <c r="BY180" s="33"/>
      <c r="BZ180" s="32"/>
      <c r="CA180" s="30"/>
      <c r="CB180" s="30"/>
      <c r="CC180" s="31"/>
      <c r="CD180" s="33"/>
      <c r="CE180" s="32"/>
      <c r="CF180" s="30"/>
      <c r="CG180" s="30"/>
      <c r="CH180" s="31"/>
      <c r="CI180" s="33"/>
      <c r="CJ180" s="32"/>
      <c r="CK180" s="30"/>
      <c r="CL180" s="30"/>
      <c r="CM180" s="31"/>
      <c r="CN180" s="33"/>
      <c r="CO180" s="32"/>
      <c r="CP180" s="30"/>
      <c r="CQ180" s="30"/>
      <c r="CR180" s="31"/>
      <c r="CS180" s="33"/>
      <c r="CT180" s="32"/>
      <c r="CU180" s="30"/>
      <c r="CV180" s="30"/>
      <c r="CW180" s="31"/>
      <c r="CX180" s="33"/>
      <c r="CY180" s="32"/>
      <c r="CZ180" s="30"/>
      <c r="DA180" s="30"/>
      <c r="DB180" s="31"/>
      <c r="DC180" s="33"/>
      <c r="DD180" s="32"/>
      <c r="DE180" s="30"/>
      <c r="DF180" s="30"/>
      <c r="DG180" s="31"/>
      <c r="DH180" s="33"/>
      <c r="DI180" s="32"/>
      <c r="DJ180" s="30"/>
      <c r="DK180" s="30"/>
      <c r="DL180" s="31"/>
      <c r="DM180" s="33"/>
      <c r="DN180" s="32"/>
      <c r="DO180" s="30"/>
      <c r="DP180" s="30"/>
      <c r="DQ180" s="31"/>
      <c r="DR180" s="33"/>
      <c r="DS180" s="32"/>
      <c r="DT180" s="26">
        <f t="shared" si="5"/>
        <v>0</v>
      </c>
      <c r="DU180" s="254">
        <f t="shared" si="4"/>
        <v>0</v>
      </c>
    </row>
    <row r="181" spans="1:125" ht="15.75" thickBot="1">
      <c r="A181" s="204" t="str">
        <f>IF('04 Brukerregistrering'!C181="","",'04 Brukerregistrering'!C181)</f>
        <v/>
      </c>
      <c r="B181" s="205" t="str">
        <f>IF('04 Brukerregistrering'!G181="","",'04 Brukerregistrering'!G181)</f>
        <v/>
      </c>
      <c r="C181" s="206" t="str">
        <f>IF('04 Brukerregistrering'!I181="","",'04 Brukerregistrering'!I181)</f>
        <v/>
      </c>
      <c r="D181" s="207" t="str">
        <f>IF('05 Målinger'!M191="","",('05 Målinger'!M191-'05 Målinger'!$G$19)*'02 Kostnader lønn, utstyr osv. '!$S$26*(-1))</f>
        <v/>
      </c>
      <c r="E181" s="207" t="str">
        <f>IF(AND('05 Målinger'!N191="",'05 Målinger'!Q191=""),"",('05 Målinger'!N191+'05 Målinger'!Q191-'05 Målinger'!H191)*'02 Kostnader lønn, utstyr osv. '!$S$21/60*(-1)*'05 Målinger'!$E$14)</f>
        <v/>
      </c>
      <c r="F181" s="208" t="str">
        <f>IF('05 Målinger'!M191="","",('kjøring-støtteark'!E184-'kjøring-støtteark'!D184)*'02 Kostnader lønn, utstyr osv. '!$S$21/60*(-1)*'05 Målinger'!$E$14)</f>
        <v/>
      </c>
      <c r="G181" s="209" t="str">
        <f>IF('05 Målinger'!P191="","",('05 Målinger'!P191-'05 Målinger'!J191)*'02 Kostnader lønn, utstyr osv. '!$S$37*'05 Målinger'!$E$14*(-1))</f>
        <v/>
      </c>
      <c r="H181" s="210" t="str">
        <f>IF('05 Målinger'!O191="","",('05 Målinger'!O191-'05 Målinger'!I191)*'02 Kostnader lønn, utstyr osv. '!$S$32*(-1)*'05 Målinger'!$E$14)</f>
        <v/>
      </c>
      <c r="I181" s="207" t="str">
        <f>IF('05 Målinger'!X191="","",('05 Målinger'!X191-'05 Målinger'!$G$19)*'02 Kostnader lønn, utstyr osv. '!$S$26*(-1))</f>
        <v/>
      </c>
      <c r="J181" s="207" t="str">
        <f>IF(AND('05 Målinger'!X191="",'05 Målinger'!AB191=""),"",('05 Målinger'!X191+'05 Målinger'!AB191-'05 Målinger'!H191)*'02 Kostnader lønn, utstyr osv. '!$S$21/60*(-1)*'05 Målinger'!$E$14)</f>
        <v/>
      </c>
      <c r="K181" s="208" t="str">
        <f>IF('05 Målinger'!X191="","",('kjøring-støtteark'!F184-'kjøring-støtteark'!D184)*'02 Kostnader lønn, utstyr osv. '!$S$21/60*(-1)*'05 Målinger'!$E$14)</f>
        <v/>
      </c>
      <c r="L181" s="209" t="str">
        <f>IF('05 Målinger'!AA191="","",('05 Målinger'!AA191-'05 Målinger'!J191)*'02 Kostnader lønn, utstyr osv. '!$S$37*'05 Målinger'!$E$14*(-1))</f>
        <v/>
      </c>
      <c r="M181" s="210" t="str">
        <f>IF('05 Målinger'!Z191="","",('05 Målinger'!Z191-'05 Målinger'!I191)*'02 Kostnader lønn, utstyr osv. '!$S$32*(-1)*'05 Målinger'!$E$14)</f>
        <v/>
      </c>
      <c r="N181" s="207" t="str">
        <f>IF('05 Målinger'!AI191="","",('05 Målinger'!AI191-'05 Målinger'!$G$19)*'02 Kostnader lønn, utstyr osv. '!$S$26*(-1))</f>
        <v/>
      </c>
      <c r="O181" s="207" t="str">
        <f>IF(AND('05 Målinger'!AI191="",'05 Målinger'!AM191=""),"",('05 Målinger'!AI191+'05 Målinger'!AM191-'05 Målinger'!H191)*'02 Kostnader lønn, utstyr osv. '!$S$21/60*(-1)*'05 Målinger'!$E$14)</f>
        <v/>
      </c>
      <c r="P181" s="208" t="str">
        <f>IF('05 Målinger'!AI191="","",('kjøring-støtteark'!F184-'kjøring-støtteark'!G184)*'02 Kostnader lønn, utstyr osv. '!$S$21/60*(-1)*'05 Målinger'!$E$14)</f>
        <v/>
      </c>
      <c r="Q181" s="209" t="str">
        <f>IF('05 Målinger'!AL191="","",('05 Målinger'!AL191-'05 Målinger'!J191)*'02 Kostnader lønn, utstyr osv. '!$S$37*'05 Målinger'!$E$14*(-1))</f>
        <v/>
      </c>
      <c r="R181" s="210" t="str">
        <f>IF('05 Målinger'!AK191="","",('05 Målinger'!AK191-'05 Målinger'!I191)*'02 Kostnader lønn, utstyr osv. '!$S$32*(-1)*'05 Målinger'!$E$14)</f>
        <v/>
      </c>
      <c r="S181" s="207" t="str">
        <f>IF('05 Målinger'!AT191="","",('05 Målinger'!AT191-'05 Målinger'!$G$19)*'02 Kostnader lønn, utstyr osv. '!$S$26*(-1))</f>
        <v/>
      </c>
      <c r="T181" s="207" t="str">
        <f>IF(AND('05 Målinger'!AT191="",'05 Målinger'!AX191=""),"",('05 Målinger'!AT191+'05 Målinger'!AX191-'05 Målinger'!H191)*'02 Kostnader lønn, utstyr osv. '!$S$21/60*(-1)*'05 Målinger'!$E$14)</f>
        <v/>
      </c>
      <c r="U181" s="208" t="str">
        <f>IF('05 Målinger'!AT191="","",('kjøring-støtteark'!F184-'kjøring-støtteark'!H184)*'02 Kostnader lønn, utstyr osv. '!$S$21/60*(-1)*'05 Målinger'!$E$14)</f>
        <v/>
      </c>
      <c r="V181" s="209" t="str">
        <f>IF('05 Målinger'!AW191="","",('05 Målinger'!AW191-'05 Målinger'!J191)*'02 Kostnader lønn, utstyr osv. '!$S$37*'05 Målinger'!$E$14*(-1))</f>
        <v/>
      </c>
      <c r="W181" s="210" t="str">
        <f>IF('05 Målinger'!AV191="","",('05 Målinger'!AV191-'05 Målinger'!I191)*'02 Kostnader lønn, utstyr osv. '!$S$32*(-1)*'05 Målinger'!$E$14)</f>
        <v/>
      </c>
      <c r="X181" s="30"/>
      <c r="Y181" s="30"/>
      <c r="Z181" s="31"/>
      <c r="AA181" s="33"/>
      <c r="AB181" s="32"/>
      <c r="AC181" s="30"/>
      <c r="AD181" s="30"/>
      <c r="AE181" s="31"/>
      <c r="AF181" s="33"/>
      <c r="AG181" s="32"/>
      <c r="AH181" s="30"/>
      <c r="AI181" s="30"/>
      <c r="AJ181" s="31"/>
      <c r="AK181" s="33"/>
      <c r="AL181" s="32"/>
      <c r="AM181" s="30"/>
      <c r="AN181" s="30"/>
      <c r="AO181" s="31"/>
      <c r="AP181" s="33"/>
      <c r="AQ181" s="32"/>
      <c r="AR181" s="30"/>
      <c r="AS181" s="30"/>
      <c r="AT181" s="31"/>
      <c r="AU181" s="33"/>
      <c r="AV181" s="32"/>
      <c r="AW181" s="30"/>
      <c r="AX181" s="30"/>
      <c r="AY181" s="31"/>
      <c r="AZ181" s="33"/>
      <c r="BA181" s="32"/>
      <c r="BB181" s="30"/>
      <c r="BC181" s="30"/>
      <c r="BD181" s="31"/>
      <c r="BE181" s="33"/>
      <c r="BF181" s="32"/>
      <c r="BG181" s="30"/>
      <c r="BH181" s="30"/>
      <c r="BI181" s="31"/>
      <c r="BJ181" s="33"/>
      <c r="BK181" s="32"/>
      <c r="BL181" s="30"/>
      <c r="BM181" s="30"/>
      <c r="BN181" s="31"/>
      <c r="BO181" s="33"/>
      <c r="BP181" s="32"/>
      <c r="BQ181" s="30"/>
      <c r="BR181" s="30"/>
      <c r="BS181" s="31"/>
      <c r="BT181" s="33"/>
      <c r="BU181" s="32"/>
      <c r="BV181" s="30"/>
      <c r="BW181" s="30"/>
      <c r="BX181" s="31"/>
      <c r="BY181" s="33"/>
      <c r="BZ181" s="32"/>
      <c r="CA181" s="30"/>
      <c r="CB181" s="30"/>
      <c r="CC181" s="31"/>
      <c r="CD181" s="33"/>
      <c r="CE181" s="32"/>
      <c r="CF181" s="30"/>
      <c r="CG181" s="30"/>
      <c r="CH181" s="31"/>
      <c r="CI181" s="33"/>
      <c r="CJ181" s="32"/>
      <c r="CK181" s="30"/>
      <c r="CL181" s="30"/>
      <c r="CM181" s="31"/>
      <c r="CN181" s="33"/>
      <c r="CO181" s="32"/>
      <c r="CP181" s="30"/>
      <c r="CQ181" s="30"/>
      <c r="CR181" s="31"/>
      <c r="CS181" s="33"/>
      <c r="CT181" s="32"/>
      <c r="CU181" s="30"/>
      <c r="CV181" s="30"/>
      <c r="CW181" s="31"/>
      <c r="CX181" s="33"/>
      <c r="CY181" s="32"/>
      <c r="CZ181" s="30"/>
      <c r="DA181" s="30"/>
      <c r="DB181" s="31"/>
      <c r="DC181" s="33"/>
      <c r="DD181" s="32"/>
      <c r="DE181" s="30"/>
      <c r="DF181" s="30"/>
      <c r="DG181" s="31"/>
      <c r="DH181" s="33"/>
      <c r="DI181" s="32"/>
      <c r="DJ181" s="30"/>
      <c r="DK181" s="30"/>
      <c r="DL181" s="31"/>
      <c r="DM181" s="33"/>
      <c r="DN181" s="32"/>
      <c r="DO181" s="30"/>
      <c r="DP181" s="30"/>
      <c r="DQ181" s="31"/>
      <c r="DR181" s="33"/>
      <c r="DS181" s="32"/>
      <c r="DT181" s="26">
        <f t="shared" si="5"/>
        <v>0</v>
      </c>
      <c r="DU181" s="254">
        <f t="shared" si="4"/>
        <v>0</v>
      </c>
    </row>
    <row r="182" spans="1:125" ht="18.75" thickBot="1">
      <c r="A182" s="211"/>
      <c r="B182" s="212"/>
      <c r="C182" s="212"/>
      <c r="D182" s="213">
        <f>SUM(D9:D181)</f>
        <v>0</v>
      </c>
      <c r="E182" s="213">
        <f>SUM(E9:E181)</f>
        <v>113587.5</v>
      </c>
      <c r="F182" s="213">
        <f>SUM(F9:F181)</f>
        <v>3575</v>
      </c>
      <c r="G182" s="209"/>
      <c r="H182" s="213">
        <f>SUM(H9:H181)</f>
        <v>81000</v>
      </c>
      <c r="I182" s="213">
        <f>SUM(I9:I181)</f>
        <v>0</v>
      </c>
      <c r="J182" s="213">
        <f>SUM(J9:J181)</f>
        <v>0</v>
      </c>
      <c r="K182" s="213">
        <f>SUM(K9:K181)</f>
        <v>0</v>
      </c>
      <c r="L182" s="213"/>
      <c r="M182" s="210" t="str">
        <f>IF('05 Målinger'!Z192="","",('05 Målinger'!Z192-'05 Målinger'!I192)*'02 Kostnader lønn, utstyr osv. '!$S$32*(-1)*'05 Målinger'!$E$14)</f>
        <v/>
      </c>
      <c r="N182" s="213">
        <f>SUM(N9:N181)</f>
        <v>0</v>
      </c>
      <c r="O182" s="213">
        <f>SUM(O9:O181)</f>
        <v>0</v>
      </c>
      <c r="P182" s="213">
        <f>SUM(P9:P181)</f>
        <v>0</v>
      </c>
      <c r="Q182" s="213"/>
      <c r="R182" s="213">
        <f>SUM(R9:R181)</f>
        <v>0</v>
      </c>
      <c r="S182" s="213">
        <f>SUM(S9:S181)</f>
        <v>0</v>
      </c>
      <c r="T182" s="213">
        <f>SUM(T9:T181)</f>
        <v>0</v>
      </c>
      <c r="U182" s="213">
        <f>SUM(U9:U181)</f>
        <v>0</v>
      </c>
      <c r="V182" s="213"/>
      <c r="W182" s="213">
        <f>SUM(W9:W181)</f>
        <v>0</v>
      </c>
      <c r="X182" s="27">
        <f>SUM(X9:X181)</f>
        <v>0</v>
      </c>
      <c r="Y182" s="27">
        <f>SUM(Y9:Y181)</f>
        <v>0</v>
      </c>
      <c r="Z182" s="27">
        <f>SUM(Z9:Z181)</f>
        <v>0</v>
      </c>
      <c r="AA182" s="27"/>
      <c r="AB182" s="27">
        <f>SUM(AB9:AB181)</f>
        <v>0</v>
      </c>
      <c r="AC182" s="27">
        <f>SUM(AC9:AC181)</f>
        <v>0</v>
      </c>
      <c r="AD182" s="27">
        <f>SUM(AD9:AD181)</f>
        <v>0</v>
      </c>
      <c r="AE182" s="27">
        <f>SUM(AE9:AE181)</f>
        <v>0</v>
      </c>
      <c r="AF182" s="27"/>
      <c r="AG182" s="27">
        <f>SUM(AG9:AG181)</f>
        <v>0</v>
      </c>
      <c r="AH182" s="27">
        <f>SUM(AH9:AH181)</f>
        <v>0</v>
      </c>
      <c r="AI182" s="27">
        <f>SUM(AI9:AI181)</f>
        <v>0</v>
      </c>
      <c r="AJ182" s="27">
        <f>SUM(AJ9:AJ181)</f>
        <v>0</v>
      </c>
      <c r="AK182" s="27"/>
      <c r="AL182" s="27">
        <f>SUM(AL9:AL181)</f>
        <v>0</v>
      </c>
      <c r="AM182" s="27">
        <f>SUM(AM9:AM181)</f>
        <v>0</v>
      </c>
      <c r="AN182" s="27">
        <f>SUM(AN9:AN181)</f>
        <v>0</v>
      </c>
      <c r="AO182" s="27">
        <f>SUM(AO9:AO181)</f>
        <v>0</v>
      </c>
      <c r="AP182" s="27"/>
      <c r="AQ182" s="27">
        <f>SUM(AQ9:AQ181)</f>
        <v>0</v>
      </c>
      <c r="AR182" s="27">
        <f>SUM(AR9:AR181)</f>
        <v>0</v>
      </c>
      <c r="AS182" s="27">
        <f>SUM(AS9:AS181)</f>
        <v>0</v>
      </c>
      <c r="AT182" s="27">
        <f>SUM(AT9:AT181)</f>
        <v>0</v>
      </c>
      <c r="AU182" s="27"/>
      <c r="AV182" s="27">
        <f>SUM(AV9:AV181)</f>
        <v>0</v>
      </c>
      <c r="AW182" s="27">
        <f>SUM(AW9:AW181)</f>
        <v>0</v>
      </c>
      <c r="AX182" s="27">
        <f>SUM(AX9:AX181)</f>
        <v>0</v>
      </c>
      <c r="AY182" s="27">
        <f>SUM(AY9:AY181)</f>
        <v>0</v>
      </c>
      <c r="AZ182" s="27"/>
      <c r="BA182" s="27">
        <f>SUM(BA9:BA181)</f>
        <v>0</v>
      </c>
      <c r="BB182" s="27">
        <f>SUM(BB9:BB181)</f>
        <v>0</v>
      </c>
      <c r="BC182" s="27">
        <f>SUM(BC9:BC181)</f>
        <v>0</v>
      </c>
      <c r="BD182" s="27">
        <f>SUM(BD9:BD181)</f>
        <v>0</v>
      </c>
      <c r="BE182" s="27"/>
      <c r="BF182" s="27">
        <f>SUM(BF9:BF181)</f>
        <v>0</v>
      </c>
      <c r="BG182" s="27">
        <f>SUM(BG9:BG181)</f>
        <v>0</v>
      </c>
      <c r="BH182" s="27">
        <f>SUM(BH9:BH181)</f>
        <v>0</v>
      </c>
      <c r="BI182" s="27">
        <f>SUM(BI9:BI181)</f>
        <v>0</v>
      </c>
      <c r="BJ182" s="27"/>
      <c r="BK182" s="27">
        <f>SUM(BK9:BK181)</f>
        <v>0</v>
      </c>
      <c r="BL182" s="27">
        <f>SUM(BL9:BL181)</f>
        <v>0</v>
      </c>
      <c r="BM182" s="27">
        <f>SUM(BM9:BM181)</f>
        <v>0</v>
      </c>
      <c r="BN182" s="27">
        <f>SUM(BN9:BN181)</f>
        <v>0</v>
      </c>
      <c r="BO182" s="27"/>
      <c r="BP182" s="27">
        <f>SUM(BP9:BP181)</f>
        <v>0</v>
      </c>
      <c r="BQ182" s="27">
        <f>SUM(BQ9:BQ181)</f>
        <v>0</v>
      </c>
      <c r="BR182" s="27">
        <f>SUM(BR9:BR181)</f>
        <v>0</v>
      </c>
      <c r="BS182" s="27">
        <f>SUM(BS9:BS181)</f>
        <v>0</v>
      </c>
      <c r="BT182" s="27"/>
      <c r="BU182" s="27">
        <f>SUM(BU9:BU181)</f>
        <v>0</v>
      </c>
      <c r="BV182" s="27">
        <f>SUM(BV9:BV181)</f>
        <v>0</v>
      </c>
      <c r="BW182" s="27">
        <f>SUM(BW9:BW181)</f>
        <v>0</v>
      </c>
      <c r="BX182" s="27">
        <f>SUM(BX9:BX181)</f>
        <v>0</v>
      </c>
      <c r="BY182" s="27"/>
      <c r="BZ182" s="27">
        <f>SUM(BZ9:BZ181)</f>
        <v>0</v>
      </c>
      <c r="CA182" s="27">
        <f>SUM(CA9:CA181)</f>
        <v>0</v>
      </c>
      <c r="CB182" s="27">
        <f>SUM(CB9:CB181)</f>
        <v>0</v>
      </c>
      <c r="CC182" s="27">
        <f>SUM(CC9:CC181)</f>
        <v>0</v>
      </c>
      <c r="CD182" s="27"/>
      <c r="CE182" s="27">
        <f>SUM(CE9:CE181)</f>
        <v>0</v>
      </c>
      <c r="CF182" s="27">
        <f>SUM(CF9:CF181)</f>
        <v>0</v>
      </c>
      <c r="CG182" s="27">
        <f>SUM(CG9:CG181)</f>
        <v>0</v>
      </c>
      <c r="CH182" s="27">
        <f>SUM(CH9:CH181)</f>
        <v>0</v>
      </c>
      <c r="CI182" s="27"/>
      <c r="CJ182" s="27">
        <f>SUM(CJ9:CJ181)</f>
        <v>0</v>
      </c>
      <c r="CK182" s="27">
        <f>SUM(CK9:CK181)</f>
        <v>0</v>
      </c>
      <c r="CL182" s="27">
        <f>SUM(CL9:CL181)</f>
        <v>0</v>
      </c>
      <c r="CM182" s="27">
        <f>SUM(CM9:CM181)</f>
        <v>0</v>
      </c>
      <c r="CN182" s="27"/>
      <c r="CO182" s="27">
        <f>SUM(CO9:CO181)</f>
        <v>0</v>
      </c>
      <c r="CP182" s="27">
        <f>SUM(CP9:CP181)</f>
        <v>0</v>
      </c>
      <c r="CQ182" s="27">
        <f>SUM(CQ9:CQ181)</f>
        <v>0</v>
      </c>
      <c r="CR182" s="27">
        <f>SUM(CR9:CR181)</f>
        <v>0</v>
      </c>
      <c r="CS182" s="27"/>
      <c r="CT182" s="27">
        <f>SUM(CT9:CT181)</f>
        <v>0</v>
      </c>
      <c r="CU182" s="27">
        <f>SUM(CU9:CU181)</f>
        <v>0</v>
      </c>
      <c r="CV182" s="27">
        <f>SUM(CV9:CV181)</f>
        <v>0</v>
      </c>
      <c r="CW182" s="27">
        <f>SUM(CW9:CW181)</f>
        <v>0</v>
      </c>
      <c r="CX182" s="27"/>
      <c r="CY182" s="27">
        <f>SUM(CY9:CY181)</f>
        <v>0</v>
      </c>
      <c r="CZ182" s="27">
        <f>SUM(CZ9:CZ181)</f>
        <v>0</v>
      </c>
      <c r="DA182" s="27">
        <f>SUM(DA9:DA181)</f>
        <v>0</v>
      </c>
      <c r="DB182" s="27">
        <f>SUM(DB9:DB181)</f>
        <v>0</v>
      </c>
      <c r="DC182" s="27"/>
      <c r="DD182" s="27">
        <f>SUM(DD9:DD181)</f>
        <v>0</v>
      </c>
      <c r="DE182" s="27">
        <f>SUM(DE9:DE181)</f>
        <v>0</v>
      </c>
      <c r="DF182" s="27">
        <f>SUM(DF9:DF181)</f>
        <v>0</v>
      </c>
      <c r="DG182" s="27">
        <f>SUM(DG9:DG181)</f>
        <v>0</v>
      </c>
      <c r="DH182" s="27"/>
      <c r="DI182" s="27">
        <f>SUM(DI9:DI181)</f>
        <v>0</v>
      </c>
      <c r="DJ182" s="27">
        <f>SUM(DJ9:DJ181)</f>
        <v>0</v>
      </c>
      <c r="DK182" s="27">
        <f>SUM(DK9:DK181)</f>
        <v>0</v>
      </c>
      <c r="DL182" s="27">
        <f>SUM(DL9:DL181)</f>
        <v>0</v>
      </c>
      <c r="DM182" s="27"/>
      <c r="DN182" s="27">
        <f>SUM(DN9:DN181)</f>
        <v>0</v>
      </c>
      <c r="DO182" s="27">
        <f>SUM(DO9:DO181)</f>
        <v>0</v>
      </c>
      <c r="DP182" s="27">
        <f>SUM(DP9:DP181)</f>
        <v>0</v>
      </c>
      <c r="DQ182" s="27">
        <f>SUM(DQ9:DQ181)</f>
        <v>0</v>
      </c>
      <c r="DR182" s="27"/>
      <c r="DS182" s="27">
        <f>SUM(DS9:DS181)</f>
        <v>0</v>
      </c>
      <c r="DT182" s="27">
        <f>SUM(DT9:DT181)</f>
        <v>318162.5</v>
      </c>
      <c r="DU182" s="255">
        <f>SUM(D182:W182)</f>
        <v>198162.5</v>
      </c>
    </row>
  </sheetData>
  <mergeCells count="26">
    <mergeCell ref="DO7:DS7"/>
    <mergeCell ref="DU7:DU8"/>
    <mergeCell ref="CK7:CO7"/>
    <mergeCell ref="CP7:CT7"/>
    <mergeCell ref="CU7:CY7"/>
    <mergeCell ref="CZ7:DD7"/>
    <mergeCell ref="DE7:DI7"/>
    <mergeCell ref="DJ7:DN7"/>
    <mergeCell ref="CF7:CJ7"/>
    <mergeCell ref="AC7:AG7"/>
    <mergeCell ref="AH7:AL7"/>
    <mergeCell ref="AM7:AQ7"/>
    <mergeCell ref="AR7:AV7"/>
    <mergeCell ref="AW7:BA7"/>
    <mergeCell ref="BB7:BF7"/>
    <mergeCell ref="BG7:BK7"/>
    <mergeCell ref="BL7:BP7"/>
    <mergeCell ref="BQ7:BU7"/>
    <mergeCell ref="BV7:BZ7"/>
    <mergeCell ref="CA7:CE7"/>
    <mergeCell ref="X7:AB7"/>
    <mergeCell ref="B2:C4"/>
    <mergeCell ref="D7:H7"/>
    <mergeCell ref="I7:M7"/>
    <mergeCell ref="N7:R7"/>
    <mergeCell ref="S7:W7"/>
  </mergeCells>
  <dataValidations disablePrompts="1" count="1">
    <dataValidation type="whole" operator="greaterThan" allowBlank="1" showInputMessage="1" showErrorMessage="1" sqref="A9:A181" xr:uid="{8BB44EFD-9B10-4A00-B8AC-39851643BBC6}">
      <formula1>-1</formula1>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20A135-F884-4DD8-B206-A52DD209071C}">
  <sheetPr codeName="Sheet10"/>
  <dimension ref="A3:O42"/>
  <sheetViews>
    <sheetView workbookViewId="0">
      <selection activeCell="O30" sqref="O30"/>
    </sheetView>
  </sheetViews>
  <sheetFormatPr defaultColWidth="8.7109375" defaultRowHeight="15"/>
  <cols>
    <col min="1" max="1" width="13.140625" bestFit="1" customWidth="1"/>
    <col min="2" max="2" width="18.7109375" bestFit="1" customWidth="1"/>
    <col min="3" max="3" width="17.42578125" customWidth="1"/>
    <col min="4" max="4" width="13.28515625" customWidth="1"/>
    <col min="5" max="5" width="11.28515625" customWidth="1"/>
    <col min="6" max="6" width="15.140625" customWidth="1"/>
    <col min="7" max="7" width="11.28515625" bestFit="1" customWidth="1"/>
    <col min="8" max="13" width="7" bestFit="1" customWidth="1"/>
    <col min="14" max="14" width="7.28515625" bestFit="1" customWidth="1"/>
    <col min="15" max="15" width="11.28515625" bestFit="1" customWidth="1"/>
  </cols>
  <sheetData>
    <row r="3" spans="1:2">
      <c r="A3" s="258" t="s">
        <v>240</v>
      </c>
    </row>
    <row r="7" spans="1:2">
      <c r="A7" s="256" t="s">
        <v>241</v>
      </c>
      <c r="B7" t="s">
        <v>242</v>
      </c>
    </row>
    <row r="8" spans="1:2">
      <c r="A8" s="257" t="s">
        <v>86</v>
      </c>
      <c r="B8" s="703">
        <v>3</v>
      </c>
    </row>
    <row r="9" spans="1:2">
      <c r="A9" s="257" t="s">
        <v>93</v>
      </c>
      <c r="B9" s="703">
        <v>1</v>
      </c>
    </row>
    <row r="10" spans="1:2">
      <c r="A10" s="257" t="s">
        <v>88</v>
      </c>
      <c r="B10" s="703">
        <v>2</v>
      </c>
    </row>
    <row r="11" spans="1:2">
      <c r="A11" s="257" t="s">
        <v>81</v>
      </c>
      <c r="B11" s="703">
        <v>6</v>
      </c>
    </row>
    <row r="12" spans="1:2">
      <c r="A12" s="257" t="s">
        <v>243</v>
      </c>
      <c r="B12" s="703"/>
    </row>
    <row r="13" spans="1:2">
      <c r="A13" s="257" t="s">
        <v>244</v>
      </c>
      <c r="B13" s="703">
        <v>12</v>
      </c>
    </row>
    <row r="17" spans="1:15">
      <c r="A17" s="256" t="s">
        <v>241</v>
      </c>
      <c r="B17" t="s">
        <v>242</v>
      </c>
    </row>
    <row r="18" spans="1:15">
      <c r="A18" s="257" t="s">
        <v>82</v>
      </c>
      <c r="B18">
        <v>2</v>
      </c>
    </row>
    <row r="19" spans="1:15">
      <c r="A19" s="257" t="s">
        <v>84</v>
      </c>
      <c r="B19">
        <v>7</v>
      </c>
    </row>
    <row r="20" spans="1:15">
      <c r="A20" s="257" t="s">
        <v>243</v>
      </c>
    </row>
    <row r="21" spans="1:15">
      <c r="A21" s="257" t="s">
        <v>89</v>
      </c>
      <c r="B21">
        <v>3</v>
      </c>
    </row>
    <row r="22" spans="1:15">
      <c r="A22" s="257" t="s">
        <v>244</v>
      </c>
      <c r="B22">
        <v>12</v>
      </c>
    </row>
    <row r="24" spans="1:15">
      <c r="A24" s="257"/>
      <c r="B24" s="460"/>
    </row>
    <row r="25" spans="1:15">
      <c r="A25" s="257" t="s">
        <v>245</v>
      </c>
      <c r="B25" s="460"/>
    </row>
    <row r="26" spans="1:15">
      <c r="A26" s="257"/>
      <c r="B26" s="460"/>
    </row>
    <row r="27" spans="1:15">
      <c r="B27" s="460"/>
    </row>
    <row r="28" spans="1:15" ht="20.25" customHeight="1">
      <c r="A28" t="s">
        <v>246</v>
      </c>
      <c r="B28" s="464" t="s">
        <v>98</v>
      </c>
      <c r="C28" s="465" t="s">
        <v>99</v>
      </c>
      <c r="D28" s="464" t="s">
        <v>100</v>
      </c>
      <c r="E28" s="464" t="s">
        <v>102</v>
      </c>
      <c r="F28" s="464" t="s">
        <v>127</v>
      </c>
    </row>
    <row r="29" spans="1:15" ht="75">
      <c r="A29" s="591" t="s">
        <v>247</v>
      </c>
      <c r="B29" s="26">
        <f>IF(OR('06 Resultater'!C18="",'06 Resultater'!C18=0,ISERROR('06 Resultater'!C18)),NA(),'06 Resultater'!C18)</f>
        <v>65766.666666666672</v>
      </c>
      <c r="C29" s="26">
        <f>IF(
  OR(
    '06 Resultater'!D18="",
    '06 Resultater'!D18=0,
    ISERROR('06 Resultater'!D18),
    '05 Målinger'!$E$14=0,
    ISERROR('05 Målinger'!$E$14)
  ),
  NA(),
  '06 Resultater'!D18 / '05 Målinger'!$E$14
)</f>
        <v>35450</v>
      </c>
      <c r="D29" s="26" t="e">
        <f>IF(
  OR(
    '06 Resultater'!E18="",
    '06 Resultater'!E18=0,
    ISERROR('06 Resultater'!E18),
    '05 Målinger'!$E$14=0,
    ISERROR('05 Målinger'!$E$14)
  ),
  NA(),
  '06 Resultater'!E18 / '05 Målinger'!$E$14
)</f>
        <v>#N/A</v>
      </c>
      <c r="E29" s="26" t="e">
        <f>IF(
  OR(
    '06 Resultater'!F18="",
    '06 Resultater'!F18=0,
    ISERROR('06 Resultater'!F18),
    '05 Målinger'!$E$14=0,
    ISERROR('05 Målinger'!$E$14)
  ),
  NA(),
  '06 Resultater'!F18 / '05 Målinger'!$E$14
)</f>
        <v>#N/A</v>
      </c>
      <c r="F29" s="26" t="e">
        <f>IF(
  OR(
    '06 Resultater'!G18="",
    '06 Resultater'!G18=0,
    ISERROR('06 Resultater'!G18),
    '05 Målinger'!$E$14=0,
    ISERROR('05 Målinger'!$E$14)
  ),
  NA(),
  '06 Resultater'!G18 / '05 Målinger'!$E$14
)</f>
        <v>#N/A</v>
      </c>
      <c r="O29" s="592"/>
    </row>
    <row r="30" spans="1:15" ht="40.5" customHeight="1">
      <c r="A30" s="591" t="s">
        <v>248</v>
      </c>
      <c r="B30" s="26">
        <f>IF(OR('06 Resultater'!C23="",'06 Resultater'!C23=0,ISERROR('06 Resultater'!C23)),NA(),'06 Resultater'!C23)</f>
        <v>69000</v>
      </c>
      <c r="C30" s="592">
        <f>IF(
  OR(
    '06 Resultater'!D23="",
    '06 Resultater'!D23=0,
    ISERROR('06 Resultater'!D23),
    '05 Målinger'!$E$14=0,
    ISERROR('05 Målinger'!$E$14)
  ),
  NA(),
  '06 Resultater'!D23 / '05 Målinger'!$E$14
)</f>
        <v>42000</v>
      </c>
      <c r="D30" s="592" t="e">
        <f>IF(
  OR(
    '06 Resultater'!E23="",
    '06 Resultater'!E23=0,
    ISERROR('06 Resultater'!E23),
    '05 Målinger'!$E$14=0,
    ISERROR('05 Målinger'!$E$14)
  ),
  NA(),
  '06 Resultater'!E23 / '05 Målinger'!$E$14
)</f>
        <v>#N/A</v>
      </c>
      <c r="E30" s="592" t="e">
        <f>IF(
  OR(
    '06 Resultater'!F23="",
    '06 Resultater'!F23=0,
    ISERROR('06 Resultater'!F23),
    '05 Målinger'!$E$14=0,
    ISERROR('05 Målinger'!$E$14)
  ),
  NA(),
  '06 Resultater'!F23 / '05 Målinger'!$E$14
)</f>
        <v>#N/A</v>
      </c>
      <c r="F30" s="592" t="e">
        <f>IF(
  OR(
    '06 Resultater'!G23="",
    '06 Resultater'!G23=0,
    ISERROR('06 Resultater'!G23),
    '05 Målinger'!$E$14=0,
    ISERROR('05 Målinger'!$E$14)
  ),
  NA(),
  '06 Resultater'!G23 / '05 Målinger'!$E$14
)</f>
        <v>#N/A</v>
      </c>
    </row>
    <row r="31" spans="1:15" ht="33" customHeight="1">
      <c r="A31" s="591" t="s">
        <v>147</v>
      </c>
      <c r="B31" s="26">
        <f>IF(OR('06 Resultater'!C28="",'06 Resultater'!C28=0,ISERROR('06 Resultater'!C28)),NA(),'06 Resultater'!C28)</f>
        <v>72000</v>
      </c>
      <c r="C31" s="26">
        <f>IF(
  OR(
    '06 Resultater'!D28="",
    '06 Resultater'!D28=0,
    ISERROR('06 Resultater'!D28),
    '05 Målinger'!$E$14=0,
    ISERROR('05 Målinger'!$E$14)
  ),
  NA(),
  '06 Resultater'!D28 / '05 Målinger'!$E$14
)</f>
        <v>32000</v>
      </c>
      <c r="D31" s="26" t="e">
        <f>IF(
  OR(
    '06 Resultater'!E28="",
    '06 Resultater'!E28=0,
    ISERROR('06 Resultater'!E28),
    '05 Målinger'!$E$14=0,
    ISERROR('05 Målinger'!$E$14)
  ),
  NA(),
  '06 Resultater'!E28 / '05 Målinger'!$E$14
)</f>
        <v>#N/A</v>
      </c>
      <c r="E31" s="26" t="e">
        <f>IF(
  OR(
    '06 Resultater'!F28="",
    '06 Resultater'!F28=0,
    ISERROR('06 Resultater'!F28),
    '05 Målinger'!$E$14=0,
    ISERROR('05 Målinger'!$E$14)
  ),
  NA(),
  '06 Resultater'!F28 / '05 Målinger'!$E$14
)</f>
        <v>#N/A</v>
      </c>
      <c r="F31" s="26" t="e">
        <f>IF(
  OR(
    '06 Resultater'!G28="",
    '06 Resultater'!G28=0,
    ISERROR('06 Resultater'!G28),
    '05 Målinger'!$E$14=0,
    ISERROR('05 Målinger'!$E$14)
  ),
  NA(),
  '06 Resultater'!G28 / '05 Målinger'!$E$14
)</f>
        <v>#N/A</v>
      </c>
    </row>
    <row r="35" spans="1:2">
      <c r="A35" s="256" t="s">
        <v>241</v>
      </c>
      <c r="B35" t="s">
        <v>249</v>
      </c>
    </row>
    <row r="36" spans="1:2">
      <c r="A36" s="257" t="s">
        <v>85</v>
      </c>
      <c r="B36">
        <v>2</v>
      </c>
    </row>
    <row r="37" spans="1:2">
      <c r="A37" s="257" t="s">
        <v>83</v>
      </c>
      <c r="B37">
        <v>2</v>
      </c>
    </row>
    <row r="38" spans="1:2">
      <c r="A38" s="257" t="s">
        <v>94</v>
      </c>
      <c r="B38">
        <v>1</v>
      </c>
    </row>
    <row r="39" spans="1:2">
      <c r="A39" s="257" t="s">
        <v>92</v>
      </c>
      <c r="B39">
        <v>1</v>
      </c>
    </row>
    <row r="40" spans="1:2">
      <c r="A40" s="257" t="s">
        <v>87</v>
      </c>
      <c r="B40">
        <v>6</v>
      </c>
    </row>
    <row r="41" spans="1:2">
      <c r="A41" s="257" t="s">
        <v>243</v>
      </c>
    </row>
    <row r="42" spans="1:2">
      <c r="A42" s="257" t="s">
        <v>244</v>
      </c>
      <c r="B42">
        <v>12</v>
      </c>
    </row>
  </sheetData>
  <pageMargins left="0.7" right="0.7" top="0.75" bottom="0.75" header="0.3" footer="0.3"/>
  <pageSetup paperSize="9" orientation="portrait" r:id="rId4"/>
  <drawing r:id="rId5"/>
  <tableParts count="1">
    <tablePart r:id="rId6"/>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556A8F-2432-4DAD-B9C8-94A98E965ABE}">
  <sheetPr codeName="Sheet3">
    <tabColor rgb="FFDDEBF7"/>
    <pageSetUpPr fitToPage="1"/>
  </sheetPr>
  <dimension ref="A1:X66"/>
  <sheetViews>
    <sheetView topLeftCell="B41" zoomScale="70" zoomScaleNormal="70" zoomScaleSheetLayoutView="46" zoomScalePageLayoutView="68" workbookViewId="0">
      <selection activeCell="H56" sqref="H56:H57"/>
    </sheetView>
  </sheetViews>
  <sheetFormatPr defaultColWidth="0" defaultRowHeight="0" customHeight="1" zeroHeight="1" outlineLevelRow="3"/>
  <cols>
    <col min="1" max="1" width="10.7109375" style="106" customWidth="1"/>
    <col min="2" max="3" width="2.7109375" style="106" customWidth="1"/>
    <col min="4" max="4" width="21" style="106" customWidth="1"/>
    <col min="5" max="5" width="15.7109375" style="106" customWidth="1"/>
    <col min="6" max="6" width="22.42578125" style="106" customWidth="1"/>
    <col min="7" max="7" width="4.28515625" style="106" hidden="1" customWidth="1"/>
    <col min="8" max="8" width="32.7109375" style="106" customWidth="1"/>
    <col min="9" max="9" width="34.42578125" style="106" customWidth="1"/>
    <col min="10" max="10" width="12.28515625" style="106" customWidth="1"/>
    <col min="11" max="11" width="14.7109375" style="106" customWidth="1"/>
    <col min="12" max="12" width="13.140625" style="106" customWidth="1"/>
    <col min="13" max="13" width="5.7109375" style="106" customWidth="1"/>
    <col min="14" max="14" width="18.7109375" style="106" customWidth="1"/>
    <col min="15" max="15" width="17" style="106" customWidth="1"/>
    <col min="16" max="16" width="17.140625" style="106" customWidth="1"/>
    <col min="17" max="17" width="5.28515625" style="106" customWidth="1"/>
    <col min="18" max="18" width="17" style="106" customWidth="1"/>
    <col min="19" max="19" width="21.7109375" style="106" customWidth="1"/>
    <col min="20" max="20" width="10.7109375" style="106" hidden="1" customWidth="1"/>
    <col min="21" max="21" width="2.7109375" style="106" customWidth="1"/>
    <col min="22" max="22" width="10.7109375" style="106" customWidth="1"/>
    <col min="23" max="25" width="0" style="106" hidden="1" customWidth="1"/>
    <col min="26" max="16384" width="0" style="106" hidden="1"/>
  </cols>
  <sheetData>
    <row r="1" spans="1:24" s="2" customFormat="1" ht="10.35" customHeight="1">
      <c r="A1" s="277"/>
      <c r="V1" s="277"/>
    </row>
    <row r="2" spans="1:24" s="636" customFormat="1" ht="15" hidden="1"/>
    <row r="3" spans="1:24" s="636" customFormat="1" ht="15" hidden="1"/>
    <row r="4" spans="1:24" s="280" customFormat="1" ht="111" customHeight="1">
      <c r="D4" s="313"/>
    </row>
    <row r="5" spans="1:24" s="2" customFormat="1" ht="375.75" customHeight="1">
      <c r="D5" s="281"/>
      <c r="E5" s="282"/>
      <c r="F5" s="283"/>
      <c r="G5" s="282"/>
      <c r="H5" s="282"/>
      <c r="I5" s="284"/>
      <c r="Q5" s="277"/>
    </row>
    <row r="6" spans="1:24" s="278" customFormat="1" ht="23.1" customHeight="1" thickBot="1">
      <c r="D6" s="309"/>
      <c r="E6" s="310"/>
      <c r="F6" s="311"/>
      <c r="G6" s="310"/>
      <c r="H6" s="310"/>
      <c r="I6" s="312"/>
      <c r="Q6" s="279"/>
    </row>
    <row r="7" spans="1:24" customFormat="1" ht="10.35" customHeight="1">
      <c r="A7" s="278"/>
      <c r="B7" s="300"/>
      <c r="C7" s="293"/>
      <c r="D7" s="294"/>
      <c r="E7" s="295"/>
      <c r="F7" s="295"/>
      <c r="G7" s="295"/>
      <c r="H7" s="295"/>
      <c r="I7" s="296"/>
      <c r="J7" s="293"/>
      <c r="K7" s="293"/>
      <c r="L7" s="293"/>
      <c r="M7" s="293"/>
      <c r="N7" s="293"/>
      <c r="O7" s="293"/>
      <c r="P7" s="293"/>
      <c r="Q7" s="293"/>
      <c r="R7" s="293"/>
      <c r="S7" s="293"/>
      <c r="T7" s="293"/>
      <c r="U7" s="305"/>
      <c r="V7" s="278"/>
      <c r="W7" s="2"/>
      <c r="X7" s="2"/>
    </row>
    <row r="8" spans="1:24" customFormat="1" ht="38.25" customHeight="1">
      <c r="A8" s="278"/>
      <c r="B8" s="301"/>
      <c r="C8" s="297" t="s">
        <v>0</v>
      </c>
      <c r="D8" s="298"/>
      <c r="E8" s="299"/>
      <c r="F8" s="299"/>
      <c r="G8" s="299"/>
      <c r="H8" s="299"/>
      <c r="I8" s="299"/>
      <c r="J8" s="218"/>
      <c r="K8" s="218"/>
      <c r="L8" s="218"/>
      <c r="M8" s="218"/>
      <c r="N8" s="218"/>
      <c r="O8" s="218"/>
      <c r="P8" s="218"/>
      <c r="Q8" s="218"/>
      <c r="R8" s="218"/>
      <c r="S8" s="218"/>
      <c r="T8" s="218"/>
      <c r="U8" s="306"/>
      <c r="V8" s="278"/>
      <c r="W8" s="2"/>
      <c r="X8" s="2"/>
    </row>
    <row r="9" spans="1:24" customFormat="1" ht="20.100000000000001" customHeight="1">
      <c r="A9" s="278"/>
      <c r="B9" s="301"/>
      <c r="C9" s="218"/>
      <c r="D9" s="218"/>
      <c r="E9" s="218"/>
      <c r="F9" s="218"/>
      <c r="G9" s="218"/>
      <c r="H9" s="218"/>
      <c r="I9" s="218"/>
      <c r="J9" s="218"/>
      <c r="K9" s="218"/>
      <c r="L9" s="218"/>
      <c r="M9" s="218"/>
      <c r="N9" s="218"/>
      <c r="O9" s="218"/>
      <c r="P9" s="218"/>
      <c r="Q9" s="218"/>
      <c r="R9" s="218"/>
      <c r="S9" s="218"/>
      <c r="T9" s="218"/>
      <c r="U9" s="306"/>
      <c r="V9" s="278"/>
      <c r="W9" s="2"/>
      <c r="X9" s="2"/>
    </row>
    <row r="10" spans="1:24" customFormat="1" ht="10.35" customHeight="1">
      <c r="A10" s="278"/>
      <c r="B10" s="301"/>
      <c r="C10" s="35"/>
      <c r="D10" s="36"/>
      <c r="E10" s="36"/>
      <c r="F10" s="36"/>
      <c r="G10" s="36"/>
      <c r="H10" s="36"/>
      <c r="I10" s="36"/>
      <c r="J10" s="36"/>
      <c r="K10" s="36"/>
      <c r="L10" s="36"/>
      <c r="M10" s="36"/>
      <c r="N10" s="36"/>
      <c r="O10" s="36"/>
      <c r="P10" s="36"/>
      <c r="Q10" s="36"/>
      <c r="R10" s="36"/>
      <c r="S10" s="75"/>
      <c r="T10" s="73"/>
      <c r="U10" s="306"/>
      <c r="V10" s="278"/>
      <c r="W10" s="2"/>
      <c r="X10" s="2"/>
    </row>
    <row r="11" spans="1:24" customFormat="1" ht="39.6" customHeight="1">
      <c r="A11" s="278"/>
      <c r="B11" s="301"/>
      <c r="C11" s="37"/>
      <c r="D11" s="109" t="s">
        <v>1</v>
      </c>
      <c r="E11" s="110"/>
      <c r="F11" s="110"/>
      <c r="G11" s="110"/>
      <c r="H11" s="110"/>
      <c r="I11" s="110"/>
      <c r="J11" s="110"/>
      <c r="K11" s="110"/>
      <c r="L11" s="110"/>
      <c r="M11" s="110"/>
      <c r="N11" s="110"/>
      <c r="O11" s="110"/>
      <c r="P11" s="110"/>
      <c r="Q11" s="110"/>
      <c r="R11" s="112"/>
      <c r="S11" s="69">
        <v>500</v>
      </c>
      <c r="T11" s="68"/>
      <c r="U11" s="306"/>
      <c r="V11" s="278"/>
      <c r="W11" s="2"/>
      <c r="X11" s="2"/>
    </row>
    <row r="12" spans="1:24" customFormat="1" ht="108" customHeight="1">
      <c r="A12" s="278"/>
      <c r="B12" s="301"/>
      <c r="C12" s="37"/>
      <c r="D12" s="637" t="s">
        <v>2</v>
      </c>
      <c r="E12" s="637"/>
      <c r="F12" s="637"/>
      <c r="G12" s="637"/>
      <c r="H12" s="637"/>
      <c r="I12" s="637"/>
      <c r="J12" s="637"/>
      <c r="K12" s="637"/>
      <c r="L12" s="637"/>
      <c r="M12" s="637"/>
      <c r="N12" s="637"/>
      <c r="O12" s="637"/>
      <c r="P12" s="637"/>
      <c r="Q12" s="637"/>
      <c r="R12" s="637"/>
      <c r="S12" s="76"/>
      <c r="T12" s="68"/>
      <c r="U12" s="306"/>
      <c r="V12" s="278"/>
      <c r="W12" s="2"/>
      <c r="X12" s="2"/>
    </row>
    <row r="13" spans="1:24" customFormat="1" ht="10.35" customHeight="1">
      <c r="A13" s="278"/>
      <c r="B13" s="301"/>
      <c r="C13" s="38"/>
      <c r="D13" s="113"/>
      <c r="E13" s="113"/>
      <c r="F13" s="113"/>
      <c r="G13" s="113"/>
      <c r="H13" s="113"/>
      <c r="I13" s="113"/>
      <c r="J13" s="113"/>
      <c r="K13" s="113"/>
      <c r="L13" s="113"/>
      <c r="M13" s="113"/>
      <c r="N13" s="113"/>
      <c r="O13" s="113"/>
      <c r="P13" s="113"/>
      <c r="Q13" s="113"/>
      <c r="R13" s="113"/>
      <c r="S13" s="77"/>
      <c r="T13" s="74"/>
      <c r="U13" s="306"/>
      <c r="V13" s="278"/>
      <c r="W13" s="2"/>
      <c r="X13" s="2"/>
    </row>
    <row r="14" spans="1:24" customFormat="1" ht="20.100000000000001" customHeight="1">
      <c r="A14" s="278"/>
      <c r="B14" s="301"/>
      <c r="C14" s="218"/>
      <c r="D14" s="288"/>
      <c r="E14" s="288"/>
      <c r="F14" s="288"/>
      <c r="G14" s="288"/>
      <c r="H14" s="288"/>
      <c r="I14" s="288"/>
      <c r="J14" s="288"/>
      <c r="K14" s="288"/>
      <c r="L14" s="288"/>
      <c r="M14" s="288"/>
      <c r="N14" s="288"/>
      <c r="O14" s="288"/>
      <c r="P14" s="288"/>
      <c r="Q14" s="288"/>
      <c r="R14" s="288"/>
      <c r="S14" s="218"/>
      <c r="T14" s="218"/>
      <c r="U14" s="306"/>
      <c r="V14" s="278"/>
      <c r="W14" s="2"/>
      <c r="X14" s="2"/>
    </row>
    <row r="15" spans="1:24" customFormat="1" ht="10.35" customHeight="1">
      <c r="A15" s="278"/>
      <c r="B15" s="301"/>
      <c r="C15" s="35"/>
      <c r="D15" s="114"/>
      <c r="E15" s="115"/>
      <c r="F15" s="115"/>
      <c r="G15" s="115"/>
      <c r="H15" s="115"/>
      <c r="I15" s="115"/>
      <c r="J15" s="115"/>
      <c r="K15" s="115"/>
      <c r="L15" s="115"/>
      <c r="M15" s="115"/>
      <c r="N15" s="115"/>
      <c r="O15" s="115"/>
      <c r="P15" s="115"/>
      <c r="Q15" s="115"/>
      <c r="R15" s="115"/>
      <c r="S15" s="75"/>
      <c r="T15" s="73"/>
      <c r="U15" s="306"/>
      <c r="V15" s="278"/>
      <c r="W15" s="2"/>
      <c r="X15" s="2"/>
    </row>
    <row r="16" spans="1:24" customFormat="1" ht="40.35" customHeight="1">
      <c r="A16" s="278"/>
      <c r="B16" s="301"/>
      <c r="C16" s="40"/>
      <c r="D16" s="108" t="s">
        <v>3</v>
      </c>
      <c r="E16" s="116"/>
      <c r="F16" s="110"/>
      <c r="G16" s="110"/>
      <c r="H16" s="110"/>
      <c r="I16" s="110"/>
      <c r="J16" s="110"/>
      <c r="K16" s="110"/>
      <c r="L16" s="110"/>
      <c r="M16" s="110"/>
      <c r="N16" s="110"/>
      <c r="O16" s="110"/>
      <c r="P16" s="110"/>
      <c r="Q16" s="110"/>
      <c r="R16" s="112"/>
      <c r="S16" s="70">
        <v>0.3</v>
      </c>
      <c r="T16" s="68"/>
      <c r="U16" s="306"/>
      <c r="V16" s="278"/>
      <c r="W16" s="2"/>
      <c r="X16" s="2"/>
    </row>
    <row r="17" spans="1:24" customFormat="1" ht="60" customHeight="1">
      <c r="A17" s="278"/>
      <c r="B17" s="301"/>
      <c r="C17" s="40"/>
      <c r="D17" s="635" t="s">
        <v>4</v>
      </c>
      <c r="E17" s="635"/>
      <c r="F17" s="635"/>
      <c r="G17" s="635"/>
      <c r="H17" s="635"/>
      <c r="I17" s="635"/>
      <c r="J17" s="635"/>
      <c r="K17" s="635"/>
      <c r="L17" s="635"/>
      <c r="M17" s="635"/>
      <c r="N17" s="635"/>
      <c r="O17" s="635"/>
      <c r="P17" s="635"/>
      <c r="Q17" s="635"/>
      <c r="R17" s="635"/>
      <c r="S17" s="76"/>
      <c r="T17" s="68"/>
      <c r="U17" s="306"/>
      <c r="V17" s="278"/>
      <c r="W17" s="2"/>
      <c r="X17" s="2"/>
    </row>
    <row r="18" spans="1:24" customFormat="1" ht="10.35" customHeight="1">
      <c r="A18" s="278"/>
      <c r="B18" s="301"/>
      <c r="C18" s="38"/>
      <c r="D18" s="42"/>
      <c r="E18" s="39"/>
      <c r="F18" s="39"/>
      <c r="G18" s="39"/>
      <c r="H18" s="39"/>
      <c r="I18" s="39"/>
      <c r="J18" s="39"/>
      <c r="K18" s="39"/>
      <c r="L18" s="39"/>
      <c r="M18" s="39"/>
      <c r="N18" s="39"/>
      <c r="O18" s="39"/>
      <c r="P18" s="39"/>
      <c r="Q18" s="39"/>
      <c r="R18" s="39"/>
      <c r="S18" s="77"/>
      <c r="T18" s="74"/>
      <c r="U18" s="306"/>
      <c r="V18" s="278"/>
      <c r="W18" s="2"/>
      <c r="X18" s="2"/>
    </row>
    <row r="19" spans="1:24" customFormat="1" ht="20.100000000000001" customHeight="1">
      <c r="A19" s="278"/>
      <c r="B19" s="301"/>
      <c r="C19" s="218"/>
      <c r="D19" s="218"/>
      <c r="E19" s="218"/>
      <c r="F19" s="218"/>
      <c r="G19" s="218"/>
      <c r="H19" s="218"/>
      <c r="I19" s="218"/>
      <c r="J19" s="218"/>
      <c r="K19" s="218"/>
      <c r="L19" s="218"/>
      <c r="M19" s="218"/>
      <c r="N19" s="218"/>
      <c r="O19" s="218"/>
      <c r="P19" s="218"/>
      <c r="Q19" s="218"/>
      <c r="R19" s="218"/>
      <c r="S19" s="218"/>
      <c r="T19" s="218"/>
      <c r="U19" s="306"/>
      <c r="V19" s="278"/>
      <c r="W19" s="2"/>
      <c r="X19" s="2"/>
    </row>
    <row r="20" spans="1:24" customFormat="1" ht="10.35" customHeight="1">
      <c r="A20" s="278"/>
      <c r="B20" s="301"/>
      <c r="C20" s="228"/>
      <c r="D20" s="229"/>
      <c r="E20" s="229"/>
      <c r="F20" s="229"/>
      <c r="G20" s="229"/>
      <c r="H20" s="229"/>
      <c r="I20" s="229"/>
      <c r="J20" s="229"/>
      <c r="K20" s="230"/>
      <c r="L20" s="230"/>
      <c r="M20" s="230"/>
      <c r="N20" s="230"/>
      <c r="O20" s="230"/>
      <c r="P20" s="230"/>
      <c r="Q20" s="230"/>
      <c r="R20" s="231"/>
      <c r="S20" s="232"/>
      <c r="T20" s="51"/>
      <c r="U20" s="306"/>
      <c r="V20" s="278"/>
      <c r="W20" s="2"/>
      <c r="X20" s="2"/>
    </row>
    <row r="21" spans="1:24" customFormat="1" ht="40.35" customHeight="1">
      <c r="A21" s="278"/>
      <c r="B21" s="301"/>
      <c r="C21" s="233"/>
      <c r="D21" s="109" t="s">
        <v>5</v>
      </c>
      <c r="E21" s="34"/>
      <c r="F21" s="34"/>
      <c r="G21" s="34"/>
      <c r="H21" s="34"/>
      <c r="I21" s="34"/>
      <c r="J21" s="34"/>
      <c r="K21" s="43"/>
      <c r="L21" s="43"/>
      <c r="M21" s="43"/>
      <c r="N21" s="43"/>
      <c r="O21" s="43"/>
      <c r="P21" s="43"/>
      <c r="Q21" s="43"/>
      <c r="R21" s="43"/>
      <c r="S21" s="376">
        <f>$S$11*(1+$S$16)</f>
        <v>650</v>
      </c>
      <c r="T21" s="52"/>
      <c r="U21" s="306"/>
      <c r="V21" s="278"/>
      <c r="W21" s="2"/>
      <c r="X21" s="2"/>
    </row>
    <row r="22" spans="1:24" customFormat="1" ht="30" customHeight="1">
      <c r="A22" s="278"/>
      <c r="B22" s="301"/>
      <c r="C22" s="234"/>
      <c r="D22" s="111" t="s">
        <v>6</v>
      </c>
      <c r="E22" s="45"/>
      <c r="F22" s="45"/>
      <c r="G22" s="45"/>
      <c r="H22" s="45"/>
      <c r="I22" s="45"/>
      <c r="J22" s="45"/>
      <c r="K22" s="46"/>
      <c r="L22" s="46"/>
      <c r="M22" s="46"/>
      <c r="N22" s="46"/>
      <c r="O22" s="46"/>
      <c r="P22" s="46"/>
      <c r="Q22" s="43"/>
      <c r="R22" s="43"/>
      <c r="S22" s="235"/>
      <c r="T22" s="53"/>
      <c r="U22" s="306"/>
      <c r="V22" s="278"/>
      <c r="W22" s="2"/>
      <c r="X22" s="2"/>
    </row>
    <row r="23" spans="1:24" customFormat="1" ht="10.35" customHeight="1">
      <c r="A23" s="278"/>
      <c r="B23" s="301"/>
      <c r="C23" s="236"/>
      <c r="D23" s="225"/>
      <c r="E23" s="225"/>
      <c r="F23" s="225"/>
      <c r="G23" s="225"/>
      <c r="H23" s="225"/>
      <c r="I23" s="225"/>
      <c r="J23" s="225"/>
      <c r="K23" s="226"/>
      <c r="L23" s="226"/>
      <c r="M23" s="226"/>
      <c r="N23" s="226"/>
      <c r="O23" s="226"/>
      <c r="P23" s="226"/>
      <c r="Q23" s="226"/>
      <c r="R23" s="227"/>
      <c r="S23" s="237"/>
      <c r="T23" s="54"/>
      <c r="U23" s="306"/>
      <c r="V23" s="278"/>
      <c r="W23" s="2"/>
      <c r="X23" s="2"/>
    </row>
    <row r="24" spans="1:24" customFormat="1" ht="19.5" customHeight="1">
      <c r="A24" s="278"/>
      <c r="B24" s="301"/>
      <c r="C24" s="218"/>
      <c r="D24" s="218"/>
      <c r="E24" s="218"/>
      <c r="F24" s="218"/>
      <c r="G24" s="218"/>
      <c r="H24" s="218"/>
      <c r="I24" s="218"/>
      <c r="J24" s="218"/>
      <c r="K24" s="218"/>
      <c r="L24" s="218"/>
      <c r="M24" s="218"/>
      <c r="N24" s="218"/>
      <c r="O24" s="218"/>
      <c r="P24" s="218"/>
      <c r="Q24" s="218"/>
      <c r="R24" s="218"/>
      <c r="S24" s="218"/>
      <c r="T24" s="218"/>
      <c r="U24" s="306"/>
      <c r="V24" s="278"/>
      <c r="W24" s="2"/>
      <c r="X24" s="2"/>
    </row>
    <row r="25" spans="1:24" customFormat="1" ht="10.35" hidden="1" customHeight="1" outlineLevel="3">
      <c r="A25" s="278"/>
      <c r="B25" s="301"/>
      <c r="C25" s="35"/>
      <c r="D25" s="36"/>
      <c r="E25" s="36"/>
      <c r="F25" s="36"/>
      <c r="G25" s="36"/>
      <c r="H25" s="36"/>
      <c r="I25" s="36"/>
      <c r="J25" s="36"/>
      <c r="K25" s="36"/>
      <c r="L25" s="36"/>
      <c r="M25" s="36"/>
      <c r="N25" s="36"/>
      <c r="O25" s="36"/>
      <c r="P25" s="36"/>
      <c r="Q25" s="36"/>
      <c r="R25" s="36"/>
      <c r="S25" s="75"/>
      <c r="T25" s="73"/>
      <c r="U25" s="306"/>
      <c r="V25" s="278"/>
      <c r="W25" s="2"/>
      <c r="X25" s="2"/>
    </row>
    <row r="26" spans="1:24" customFormat="1" ht="40.35" hidden="1" customHeight="1" outlineLevel="3">
      <c r="A26" s="278"/>
      <c r="B26" s="301"/>
      <c r="C26" s="37"/>
      <c r="D26" s="109" t="s">
        <v>7</v>
      </c>
      <c r="E26" s="110"/>
      <c r="F26" s="110"/>
      <c r="G26" s="110"/>
      <c r="H26" s="110"/>
      <c r="I26" s="110"/>
      <c r="J26" s="110"/>
      <c r="K26" s="110"/>
      <c r="L26" s="110"/>
      <c r="M26" s="110"/>
      <c r="N26" s="110"/>
      <c r="O26" s="110"/>
      <c r="P26" s="34"/>
      <c r="Q26" s="34"/>
      <c r="R26" s="43"/>
      <c r="S26" s="71"/>
      <c r="T26" s="68"/>
      <c r="U26" s="306"/>
      <c r="V26" s="278"/>
      <c r="W26" s="2"/>
      <c r="X26" s="2"/>
    </row>
    <row r="27" spans="1:24" customFormat="1" ht="30" hidden="1" customHeight="1" outlineLevel="3">
      <c r="A27" s="278"/>
      <c r="B27" s="301"/>
      <c r="C27" s="37"/>
      <c r="D27" s="638" t="s">
        <v>8</v>
      </c>
      <c r="E27" s="638"/>
      <c r="F27" s="638"/>
      <c r="G27" s="638"/>
      <c r="H27" s="638"/>
      <c r="I27" s="638"/>
      <c r="J27" s="638"/>
      <c r="K27" s="638"/>
      <c r="L27" s="638"/>
      <c r="M27" s="638"/>
      <c r="N27" s="638"/>
      <c r="O27" s="638"/>
      <c r="P27" s="34"/>
      <c r="Q27" s="34"/>
      <c r="R27" s="34"/>
      <c r="S27" s="78"/>
      <c r="T27" s="68"/>
      <c r="U27" s="306"/>
      <c r="V27" s="278"/>
      <c r="W27" s="2"/>
      <c r="X27" s="2"/>
    </row>
    <row r="28" spans="1:24" customFormat="1" ht="10.35" hidden="1" customHeight="1" outlineLevel="3">
      <c r="A28" s="278"/>
      <c r="B28" s="301"/>
      <c r="C28" s="38"/>
      <c r="D28" s="639"/>
      <c r="E28" s="639"/>
      <c r="F28" s="639"/>
      <c r="G28" s="639"/>
      <c r="H28" s="639"/>
      <c r="I28" s="639"/>
      <c r="J28" s="639"/>
      <c r="K28" s="639"/>
      <c r="L28" s="639"/>
      <c r="M28" s="639"/>
      <c r="N28" s="639"/>
      <c r="O28" s="639"/>
      <c r="P28" s="529"/>
      <c r="Q28" s="529"/>
      <c r="R28" s="39"/>
      <c r="S28" s="77"/>
      <c r="T28" s="74"/>
      <c r="U28" s="306"/>
      <c r="V28" s="278"/>
      <c r="W28" s="2"/>
      <c r="X28" s="2"/>
    </row>
    <row r="29" spans="1:24" s="248" customFormat="1" ht="75" customHeight="1" collapsed="1">
      <c r="A29" s="285"/>
      <c r="B29" s="302"/>
      <c r="C29" s="292" t="s">
        <v>9</v>
      </c>
      <c r="D29" s="289"/>
      <c r="E29" s="290"/>
      <c r="F29" s="290"/>
      <c r="G29" s="291"/>
      <c r="H29" s="291"/>
      <c r="I29" s="291"/>
      <c r="J29" s="291"/>
      <c r="K29" s="291"/>
      <c r="L29" s="291"/>
      <c r="M29" s="291"/>
      <c r="N29" s="291"/>
      <c r="O29" s="291"/>
      <c r="P29" s="291"/>
      <c r="Q29" s="291"/>
      <c r="R29" s="291"/>
      <c r="S29" s="291"/>
      <c r="T29" s="291"/>
      <c r="U29" s="307"/>
      <c r="V29" s="285"/>
      <c r="W29" s="247"/>
      <c r="X29" s="247"/>
    </row>
    <row r="30" spans="1:24" customFormat="1" ht="18.75" hidden="1" customHeight="1">
      <c r="A30" s="278"/>
      <c r="B30" s="301"/>
      <c r="C30" s="72"/>
      <c r="D30" s="72"/>
      <c r="E30" s="72"/>
      <c r="F30" s="72"/>
      <c r="G30" s="72"/>
      <c r="H30" s="72"/>
      <c r="I30" s="72"/>
      <c r="J30" s="72"/>
      <c r="K30" s="72"/>
      <c r="L30" s="72"/>
      <c r="M30" s="72"/>
      <c r="N30" s="72"/>
      <c r="O30" s="72"/>
      <c r="P30" s="72"/>
      <c r="Q30" s="72"/>
      <c r="R30" s="72"/>
      <c r="S30" s="72"/>
      <c r="T30" s="44"/>
      <c r="U30" s="306"/>
      <c r="V30" s="278"/>
      <c r="W30" s="2"/>
      <c r="X30" s="2"/>
    </row>
    <row r="31" spans="1:24" customFormat="1" ht="10.35" customHeight="1">
      <c r="A31" s="278"/>
      <c r="B31" s="301"/>
      <c r="C31" s="35"/>
      <c r="D31" s="36"/>
      <c r="E31" s="36"/>
      <c r="F31" s="36"/>
      <c r="G31" s="36"/>
      <c r="H31" s="36"/>
      <c r="I31" s="36"/>
      <c r="J31" s="36"/>
      <c r="K31" s="36"/>
      <c r="L31" s="36"/>
      <c r="M31" s="36"/>
      <c r="N31" s="36"/>
      <c r="O31" s="36"/>
      <c r="P31" s="36"/>
      <c r="Q31" s="36"/>
      <c r="R31" s="36"/>
      <c r="S31" s="75"/>
      <c r="T31" s="73"/>
      <c r="U31" s="306"/>
      <c r="V31" s="278"/>
      <c r="W31" s="2"/>
      <c r="X31" s="2"/>
    </row>
    <row r="32" spans="1:24" customFormat="1" ht="40.35" customHeight="1">
      <c r="A32" s="278"/>
      <c r="B32" s="301"/>
      <c r="C32" s="37"/>
      <c r="D32" s="109" t="s">
        <v>10</v>
      </c>
      <c r="E32" s="34"/>
      <c r="F32" s="34"/>
      <c r="G32" s="34"/>
      <c r="H32" s="34"/>
      <c r="I32" s="34"/>
      <c r="J32" s="34"/>
      <c r="K32" s="34"/>
      <c r="L32" s="34"/>
      <c r="M32" s="34"/>
      <c r="N32" s="34"/>
      <c r="O32" s="34"/>
      <c r="P32" s="34"/>
      <c r="Q32" s="34"/>
      <c r="R32" s="43"/>
      <c r="S32" s="238">
        <v>3000</v>
      </c>
      <c r="T32" s="68"/>
      <c r="U32" s="306"/>
      <c r="V32" s="278"/>
      <c r="W32" s="2"/>
      <c r="X32" s="2"/>
    </row>
    <row r="33" spans="1:24" customFormat="1" ht="60" customHeight="1">
      <c r="A33" s="278"/>
      <c r="B33" s="301"/>
      <c r="C33" s="37"/>
      <c r="D33" s="635" t="s">
        <v>11</v>
      </c>
      <c r="E33" s="635"/>
      <c r="F33" s="635"/>
      <c r="G33" s="635"/>
      <c r="H33" s="635"/>
      <c r="I33" s="635"/>
      <c r="J33" s="635"/>
      <c r="K33" s="635"/>
      <c r="L33" s="635"/>
      <c r="M33" s="635"/>
      <c r="N33" s="635"/>
      <c r="O33" s="635"/>
      <c r="P33" s="635"/>
      <c r="Q33" s="635"/>
      <c r="R33" s="635"/>
      <c r="S33" s="76"/>
      <c r="T33" s="68"/>
      <c r="U33" s="306"/>
      <c r="V33" s="278"/>
      <c r="W33" s="2"/>
      <c r="X33" s="2"/>
    </row>
    <row r="34" spans="1:24" customFormat="1" ht="10.35" customHeight="1">
      <c r="A34" s="278"/>
      <c r="B34" s="301"/>
      <c r="C34" s="38"/>
      <c r="D34" s="39"/>
      <c r="E34" s="39"/>
      <c r="F34" s="39"/>
      <c r="G34" s="39"/>
      <c r="H34" s="39"/>
      <c r="I34" s="39"/>
      <c r="J34" s="39"/>
      <c r="K34" s="39"/>
      <c r="L34" s="39"/>
      <c r="M34" s="39"/>
      <c r="N34" s="39"/>
      <c r="O34" s="39"/>
      <c r="P34" s="39"/>
      <c r="Q34" s="39"/>
      <c r="R34" s="39"/>
      <c r="S34" s="77"/>
      <c r="T34" s="74"/>
      <c r="U34" s="306"/>
      <c r="V34" s="278"/>
      <c r="W34" s="2"/>
      <c r="X34" s="2"/>
    </row>
    <row r="35" spans="1:24" customFormat="1" ht="20.100000000000001" customHeight="1">
      <c r="A35" s="278"/>
      <c r="B35" s="301"/>
      <c r="C35" s="218"/>
      <c r="D35" s="218"/>
      <c r="E35" s="218"/>
      <c r="F35" s="218"/>
      <c r="G35" s="218"/>
      <c r="H35" s="218"/>
      <c r="I35" s="218"/>
      <c r="J35" s="218"/>
      <c r="K35" s="218"/>
      <c r="L35" s="218"/>
      <c r="M35" s="218"/>
      <c r="N35" s="218"/>
      <c r="O35" s="218"/>
      <c r="P35" s="218"/>
      <c r="Q35" s="218"/>
      <c r="R35" s="218"/>
      <c r="S35" s="218"/>
      <c r="T35" s="218"/>
      <c r="U35" s="306"/>
      <c r="V35" s="278"/>
      <c r="W35" s="2"/>
      <c r="X35" s="2"/>
    </row>
    <row r="36" spans="1:24" customFormat="1" ht="15">
      <c r="A36" s="278"/>
      <c r="B36" s="301"/>
      <c r="C36" s="35"/>
      <c r="D36" s="41"/>
      <c r="E36" s="36"/>
      <c r="F36" s="36"/>
      <c r="G36" s="36"/>
      <c r="H36" s="36"/>
      <c r="I36" s="36"/>
      <c r="J36" s="36"/>
      <c r="K36" s="36"/>
      <c r="L36" s="36"/>
      <c r="M36" s="36"/>
      <c r="N36" s="36"/>
      <c r="O36" s="36"/>
      <c r="P36" s="36"/>
      <c r="Q36" s="36"/>
      <c r="R36" s="36"/>
      <c r="S36" s="75"/>
      <c r="T36" s="73"/>
      <c r="U36" s="306"/>
      <c r="V36" s="278"/>
      <c r="W36" s="2"/>
      <c r="X36" s="2"/>
    </row>
    <row r="37" spans="1:24" customFormat="1" ht="40.35" customHeight="1">
      <c r="A37" s="278"/>
      <c r="B37" s="301"/>
      <c r="C37" s="40"/>
      <c r="D37" s="108" t="s">
        <v>12</v>
      </c>
      <c r="E37" s="531"/>
      <c r="F37" s="45"/>
      <c r="G37" s="45"/>
      <c r="H37" s="45"/>
      <c r="I37" s="45"/>
      <c r="J37" s="45"/>
      <c r="K37" s="45"/>
      <c r="L37" s="45"/>
      <c r="M37" s="45"/>
      <c r="N37" s="45"/>
      <c r="O37" s="45"/>
      <c r="P37" s="45"/>
      <c r="Q37" s="45"/>
      <c r="R37" s="46"/>
      <c r="S37" s="71">
        <v>8000</v>
      </c>
      <c r="T37" s="68"/>
      <c r="U37" s="306"/>
      <c r="V37" s="278"/>
      <c r="W37" s="2"/>
      <c r="X37" s="2"/>
    </row>
    <row r="38" spans="1:24" customFormat="1" ht="60" customHeight="1">
      <c r="A38" s="278"/>
      <c r="B38" s="301"/>
      <c r="C38" s="40"/>
      <c r="D38" s="635" t="s">
        <v>13</v>
      </c>
      <c r="E38" s="635"/>
      <c r="F38" s="635"/>
      <c r="G38" s="635"/>
      <c r="H38" s="635"/>
      <c r="I38" s="635"/>
      <c r="J38" s="635"/>
      <c r="K38" s="635"/>
      <c r="L38" s="635"/>
      <c r="M38" s="635"/>
      <c r="N38" s="635"/>
      <c r="O38" s="635"/>
      <c r="P38" s="635"/>
      <c r="Q38" s="635"/>
      <c r="R38" s="635"/>
      <c r="S38" s="530"/>
      <c r="T38" s="68"/>
      <c r="U38" s="306"/>
      <c r="V38" s="278"/>
      <c r="W38" s="2"/>
      <c r="X38" s="2"/>
    </row>
    <row r="39" spans="1:24" customFormat="1" ht="10.35" customHeight="1">
      <c r="A39" s="278"/>
      <c r="B39" s="301"/>
      <c r="C39" s="38"/>
      <c r="D39" s="42"/>
      <c r="E39" s="42"/>
      <c r="F39" s="42"/>
      <c r="G39" s="42"/>
      <c r="H39" s="42"/>
      <c r="I39" s="42"/>
      <c r="J39" s="42"/>
      <c r="K39" s="42"/>
      <c r="L39" s="42"/>
      <c r="M39" s="42"/>
      <c r="N39" s="42"/>
      <c r="O39" s="42"/>
      <c r="P39" s="42"/>
      <c r="Q39" s="42"/>
      <c r="R39" s="42"/>
      <c r="S39" s="77"/>
      <c r="T39" s="74"/>
      <c r="U39" s="306"/>
      <c r="V39" s="278"/>
      <c r="W39" s="2"/>
      <c r="X39" s="2"/>
    </row>
    <row r="40" spans="1:24" customFormat="1" ht="20.100000000000001" customHeight="1" thickBot="1">
      <c r="A40" s="278"/>
      <c r="B40" s="303"/>
      <c r="C40" s="304"/>
      <c r="D40" s="304"/>
      <c r="E40" s="304"/>
      <c r="F40" s="304"/>
      <c r="G40" s="304"/>
      <c r="H40" s="304"/>
      <c r="I40" s="304"/>
      <c r="J40" s="304"/>
      <c r="K40" s="304"/>
      <c r="L40" s="304"/>
      <c r="M40" s="304"/>
      <c r="N40" s="304"/>
      <c r="O40" s="304"/>
      <c r="P40" s="304"/>
      <c r="Q40" s="304"/>
      <c r="R40" s="304"/>
      <c r="S40" s="304"/>
      <c r="T40" s="304"/>
      <c r="U40" s="308"/>
      <c r="V40" s="278"/>
      <c r="W40" s="2"/>
      <c r="X40" s="2"/>
    </row>
    <row r="41" spans="1:24" s="218" customFormat="1" ht="388.5" customHeight="1">
      <c r="A41" s="278"/>
      <c r="B41" s="278"/>
      <c r="C41" s="278"/>
      <c r="D41" s="278"/>
      <c r="E41" s="278"/>
      <c r="F41" s="278"/>
      <c r="G41" s="278"/>
      <c r="H41" s="278"/>
      <c r="I41" s="278"/>
      <c r="J41" s="278"/>
      <c r="K41" s="278"/>
      <c r="L41" s="286"/>
      <c r="M41" s="286"/>
      <c r="N41" s="278"/>
      <c r="O41" s="278"/>
      <c r="P41" s="278"/>
      <c r="Q41" s="278"/>
      <c r="R41" s="278"/>
      <c r="S41" s="278"/>
      <c r="T41" s="278"/>
      <c r="U41" s="278"/>
      <c r="V41" s="278"/>
    </row>
    <row r="42" spans="1:24" s="278" customFormat="1" ht="50.25" customHeight="1">
      <c r="C42" s="478"/>
      <c r="D42" s="479" t="s">
        <v>14</v>
      </c>
      <c r="E42" s="310"/>
      <c r="F42" s="310"/>
      <c r="G42" s="310"/>
      <c r="H42" s="314"/>
      <c r="K42" s="286"/>
      <c r="L42" s="286"/>
    </row>
    <row r="43" spans="1:24" s="278" customFormat="1" ht="21.75" customHeight="1">
      <c r="C43" s="478"/>
      <c r="D43" s="479"/>
      <c r="E43" s="310"/>
      <c r="F43" s="310"/>
      <c r="G43" s="310"/>
      <c r="H43" s="314"/>
      <c r="K43" s="286"/>
      <c r="L43" s="286"/>
    </row>
    <row r="44" spans="1:24" s="278" customFormat="1" ht="30" customHeight="1">
      <c r="C44" s="642" t="s">
        <v>15</v>
      </c>
      <c r="D44" s="632"/>
      <c r="E44" s="643"/>
      <c r="F44" s="632" t="s">
        <v>16</v>
      </c>
      <c r="G44" s="644"/>
      <c r="H44" s="589" t="s">
        <v>17</v>
      </c>
      <c r="I44" s="590" t="s">
        <v>18</v>
      </c>
      <c r="J44" s="634" t="s">
        <v>19</v>
      </c>
      <c r="K44" s="634"/>
      <c r="L44" s="634"/>
      <c r="M44" s="631" t="s">
        <v>20</v>
      </c>
      <c r="N44" s="632"/>
      <c r="O44" s="633"/>
      <c r="P44" s="287"/>
      <c r="Q44" s="287"/>
      <c r="R44" s="287"/>
    </row>
    <row r="45" spans="1:24" s="278" customFormat="1" ht="30" customHeight="1">
      <c r="C45" s="594"/>
      <c r="D45" s="596" t="s">
        <v>21</v>
      </c>
      <c r="E45" s="600"/>
      <c r="F45" s="595">
        <v>1200</v>
      </c>
      <c r="G45" s="219"/>
      <c r="H45" s="520"/>
      <c r="I45" s="521">
        <v>3</v>
      </c>
      <c r="J45" s="645">
        <f t="shared" ref="J45:J60" si="0">IFERROR((F45)/12/I45,0)+H45</f>
        <v>33.333333333333336</v>
      </c>
      <c r="K45" s="646"/>
      <c r="L45" s="646"/>
      <c r="M45" s="653">
        <f>J45*'05 Målinger'!$E$14</f>
        <v>100</v>
      </c>
      <c r="N45" s="654"/>
      <c r="O45" s="655"/>
    </row>
    <row r="46" spans="1:24" s="278" customFormat="1" ht="30" customHeight="1">
      <c r="C46" s="594"/>
      <c r="D46" s="597" t="s">
        <v>22</v>
      </c>
      <c r="E46" s="601"/>
      <c r="F46" s="240">
        <v>600</v>
      </c>
      <c r="G46" s="220"/>
      <c r="H46" s="471"/>
      <c r="I46" s="522">
        <v>3</v>
      </c>
      <c r="J46" s="640">
        <f t="shared" si="0"/>
        <v>16.666666666666668</v>
      </c>
      <c r="K46" s="641"/>
      <c r="L46" s="641"/>
      <c r="M46" s="647">
        <f>J46*'05 Målinger'!$E$14</f>
        <v>50</v>
      </c>
      <c r="N46" s="648"/>
      <c r="O46" s="649"/>
    </row>
    <row r="47" spans="1:24" s="278" customFormat="1" ht="30" customHeight="1">
      <c r="C47" s="594"/>
      <c r="D47" s="597" t="s">
        <v>23</v>
      </c>
      <c r="E47" s="601"/>
      <c r="F47" s="240">
        <v>1000</v>
      </c>
      <c r="G47" s="220"/>
      <c r="H47" s="471"/>
      <c r="I47" s="522">
        <v>8</v>
      </c>
      <c r="J47" s="640">
        <f t="shared" si="0"/>
        <v>10.416666666666666</v>
      </c>
      <c r="K47" s="641"/>
      <c r="L47" s="641"/>
      <c r="M47" s="647">
        <f>J47*'05 Målinger'!$E$14</f>
        <v>31.25</v>
      </c>
      <c r="N47" s="648"/>
      <c r="O47" s="649"/>
    </row>
    <row r="48" spans="1:24" s="278" customFormat="1" ht="30" customHeight="1">
      <c r="C48" s="594"/>
      <c r="D48" s="597" t="s">
        <v>24</v>
      </c>
      <c r="E48" s="601"/>
      <c r="F48" s="240">
        <v>1500</v>
      </c>
      <c r="G48" s="220"/>
      <c r="H48" s="471">
        <v>300</v>
      </c>
      <c r="I48" s="522">
        <v>5</v>
      </c>
      <c r="J48" s="640">
        <f t="shared" si="0"/>
        <v>325</v>
      </c>
      <c r="K48" s="641"/>
      <c r="L48" s="641"/>
      <c r="M48" s="647">
        <f>J48*'05 Målinger'!$E$14</f>
        <v>975</v>
      </c>
      <c r="N48" s="648"/>
      <c r="O48" s="649"/>
    </row>
    <row r="49" spans="1:22" s="278" customFormat="1" ht="30" customHeight="1">
      <c r="C49" s="594"/>
      <c r="D49" s="597" t="s">
        <v>25</v>
      </c>
      <c r="E49" s="601"/>
      <c r="F49" s="240">
        <v>300</v>
      </c>
      <c r="G49" s="220"/>
      <c r="H49" s="471"/>
      <c r="I49" s="522">
        <v>3</v>
      </c>
      <c r="J49" s="640">
        <f t="shared" si="0"/>
        <v>8.3333333333333339</v>
      </c>
      <c r="K49" s="641"/>
      <c r="L49" s="641"/>
      <c r="M49" s="647">
        <f>J49*'05 Målinger'!$E$14</f>
        <v>25</v>
      </c>
      <c r="N49" s="648"/>
      <c r="O49" s="649"/>
    </row>
    <row r="50" spans="1:22" s="278" customFormat="1" ht="30" customHeight="1">
      <c r="C50" s="594"/>
      <c r="D50" s="597" t="s">
        <v>26</v>
      </c>
      <c r="E50" s="601"/>
      <c r="F50" s="241">
        <v>3000</v>
      </c>
      <c r="G50" s="220"/>
      <c r="H50" s="471">
        <v>150</v>
      </c>
      <c r="I50" s="522">
        <v>3</v>
      </c>
      <c r="J50" s="640">
        <f t="shared" si="0"/>
        <v>233.33333333333331</v>
      </c>
      <c r="K50" s="641"/>
      <c r="L50" s="641"/>
      <c r="M50" s="647">
        <f>J50*'05 Målinger'!$E$14</f>
        <v>700</v>
      </c>
      <c r="N50" s="648"/>
      <c r="O50" s="649"/>
    </row>
    <row r="51" spans="1:22" s="278" customFormat="1" ht="30" customHeight="1">
      <c r="C51" s="594"/>
      <c r="D51" s="597" t="s">
        <v>27</v>
      </c>
      <c r="E51" s="601"/>
      <c r="F51" s="242">
        <v>25000</v>
      </c>
      <c r="G51" s="221"/>
      <c r="H51" s="471"/>
      <c r="I51" s="522">
        <v>5</v>
      </c>
      <c r="J51" s="640">
        <f t="shared" si="0"/>
        <v>416.66666666666669</v>
      </c>
      <c r="K51" s="641"/>
      <c r="L51" s="641"/>
      <c r="M51" s="647"/>
      <c r="N51" s="648"/>
      <c r="O51" s="649"/>
    </row>
    <row r="52" spans="1:22" s="278" customFormat="1" ht="30" customHeight="1">
      <c r="C52" s="315"/>
      <c r="D52" s="597"/>
      <c r="E52" s="601"/>
      <c r="F52" s="533"/>
      <c r="G52" s="221"/>
      <c r="H52" s="471"/>
      <c r="I52" s="522">
        <v>4</v>
      </c>
      <c r="J52" s="640">
        <f t="shared" si="0"/>
        <v>0</v>
      </c>
      <c r="K52" s="641"/>
      <c r="L52" s="641"/>
      <c r="M52" s="647">
        <f>J52*'05 Målinger'!$E$14</f>
        <v>0</v>
      </c>
      <c r="N52" s="648"/>
      <c r="O52" s="649"/>
    </row>
    <row r="53" spans="1:22" s="278" customFormat="1" ht="30" customHeight="1">
      <c r="C53" s="315"/>
      <c r="D53" s="593"/>
      <c r="E53" s="598"/>
      <c r="F53" s="243"/>
      <c r="G53" s="221"/>
      <c r="H53" s="471"/>
      <c r="I53" s="522"/>
      <c r="J53" s="640">
        <f t="shared" si="0"/>
        <v>0</v>
      </c>
      <c r="K53" s="641"/>
      <c r="L53" s="641"/>
      <c r="M53" s="647">
        <f>J53*'05 Målinger'!$E$14</f>
        <v>0</v>
      </c>
      <c r="N53" s="648"/>
      <c r="O53" s="649"/>
    </row>
    <row r="54" spans="1:22" s="278" customFormat="1" ht="30" customHeight="1">
      <c r="C54" s="315"/>
      <c r="D54" s="593"/>
      <c r="E54" s="598"/>
      <c r="F54" s="243"/>
      <c r="G54" s="221"/>
      <c r="H54" s="472"/>
      <c r="I54" s="522"/>
      <c r="J54" s="640">
        <f t="shared" si="0"/>
        <v>0</v>
      </c>
      <c r="K54" s="641"/>
      <c r="L54" s="641"/>
      <c r="M54" s="647">
        <f>J54*'05 Målinger'!$E$14</f>
        <v>0</v>
      </c>
      <c r="N54" s="648"/>
      <c r="O54" s="649"/>
    </row>
    <row r="55" spans="1:22" s="278" customFormat="1" ht="30" customHeight="1">
      <c r="C55" s="315"/>
      <c r="D55" s="593"/>
      <c r="E55" s="598"/>
      <c r="F55" s="534"/>
      <c r="G55" s="221"/>
      <c r="H55" s="472"/>
      <c r="I55" s="522"/>
      <c r="J55" s="640">
        <f t="shared" si="0"/>
        <v>0</v>
      </c>
      <c r="K55" s="641"/>
      <c r="L55" s="641"/>
      <c r="M55" s="647">
        <f>J55*'05 Målinger'!$E$14</f>
        <v>0</v>
      </c>
      <c r="N55" s="648"/>
      <c r="O55" s="649"/>
    </row>
    <row r="56" spans="1:22" s="278" customFormat="1" ht="30" customHeight="1">
      <c r="C56" s="315"/>
      <c r="D56" s="593"/>
      <c r="E56" s="598"/>
      <c r="F56" s="535"/>
      <c r="G56" s="221"/>
      <c r="H56" s="472"/>
      <c r="I56" s="522"/>
      <c r="J56" s="640">
        <f t="shared" si="0"/>
        <v>0</v>
      </c>
      <c r="K56" s="641"/>
      <c r="L56" s="641"/>
      <c r="M56" s="647">
        <f>J56*'05 Målinger'!$E$14</f>
        <v>0</v>
      </c>
      <c r="N56" s="648"/>
      <c r="O56" s="649"/>
    </row>
    <row r="57" spans="1:22" s="278" customFormat="1" ht="30" customHeight="1">
      <c r="C57" s="315"/>
      <c r="D57" s="593"/>
      <c r="E57" s="598"/>
      <c r="F57" s="536"/>
      <c r="G57" s="221"/>
      <c r="H57" s="472"/>
      <c r="I57" s="522"/>
      <c r="J57" s="640">
        <f t="shared" si="0"/>
        <v>0</v>
      </c>
      <c r="K57" s="641"/>
      <c r="L57" s="641"/>
      <c r="M57" s="647">
        <f>J57*'05 Målinger'!$E$14</f>
        <v>0</v>
      </c>
      <c r="N57" s="648"/>
      <c r="O57" s="649"/>
    </row>
    <row r="58" spans="1:22" s="278" customFormat="1" ht="30" customHeight="1">
      <c r="C58" s="315"/>
      <c r="D58" s="593"/>
      <c r="E58" s="598"/>
      <c r="F58" s="536"/>
      <c r="G58" s="221"/>
      <c r="H58" s="472"/>
      <c r="I58" s="522"/>
      <c r="J58" s="640">
        <f t="shared" si="0"/>
        <v>0</v>
      </c>
      <c r="K58" s="641"/>
      <c r="L58" s="641"/>
      <c r="M58" s="647">
        <f>J58*'05 Målinger'!$E$14</f>
        <v>0</v>
      </c>
      <c r="N58" s="648"/>
      <c r="O58" s="649"/>
    </row>
    <row r="59" spans="1:22" s="278" customFormat="1" ht="30" customHeight="1">
      <c r="C59" s="315"/>
      <c r="D59" s="593"/>
      <c r="E59" s="598"/>
      <c r="F59" s="536"/>
      <c r="G59" s="221"/>
      <c r="H59" s="472"/>
      <c r="I59" s="522"/>
      <c r="J59" s="640">
        <f t="shared" si="0"/>
        <v>0</v>
      </c>
      <c r="K59" s="641"/>
      <c r="L59" s="641"/>
      <c r="M59" s="647">
        <f>J59*'05 Målinger'!$E$14</f>
        <v>0</v>
      </c>
      <c r="N59" s="648"/>
      <c r="O59" s="649"/>
    </row>
    <row r="60" spans="1:22" s="278" customFormat="1" ht="47.25" customHeight="1">
      <c r="C60" s="315"/>
      <c r="D60" s="599"/>
      <c r="E60" s="599"/>
      <c r="F60" s="537"/>
      <c r="G60" s="532"/>
      <c r="H60" s="473"/>
      <c r="I60" s="523"/>
      <c r="J60" s="650">
        <f t="shared" si="0"/>
        <v>0</v>
      </c>
      <c r="K60" s="651"/>
      <c r="L60" s="652"/>
      <c r="M60" s="647">
        <f>J60*'05 Målinger'!$E$14</f>
        <v>0</v>
      </c>
      <c r="N60" s="648"/>
      <c r="O60" s="649"/>
    </row>
    <row r="61" spans="1:22" s="278" customFormat="1" ht="26.25" customHeight="1" thickBot="1">
      <c r="C61" s="303"/>
      <c r="D61" s="316"/>
      <c r="E61" s="316"/>
      <c r="F61" s="316"/>
      <c r="G61" s="316"/>
      <c r="H61" s="316"/>
      <c r="I61" s="316"/>
      <c r="J61" s="316"/>
      <c r="K61" s="316"/>
      <c r="L61" s="316"/>
      <c r="M61" s="316"/>
      <c r="N61" s="316"/>
      <c r="O61" s="475"/>
    </row>
    <row r="62" spans="1:22" s="278" customFormat="1" ht="47.25" customHeight="1"/>
    <row r="63" spans="1:22" s="278" customFormat="1" ht="26.25" customHeight="1"/>
    <row r="64" spans="1:22" ht="15" customHeight="1">
      <c r="A64" s="278"/>
      <c r="B64" s="278"/>
      <c r="C64" s="278"/>
      <c r="D64" s="278"/>
      <c r="E64" s="278"/>
      <c r="F64" s="278"/>
      <c r="G64" s="278"/>
      <c r="H64" s="278"/>
      <c r="I64" s="278"/>
      <c r="J64" s="278"/>
      <c r="K64" s="278"/>
      <c r="L64" s="278"/>
      <c r="M64" s="278"/>
      <c r="N64" s="278"/>
      <c r="O64" s="278"/>
      <c r="P64" s="278"/>
      <c r="Q64" s="278"/>
      <c r="R64" s="278"/>
      <c r="S64" s="278"/>
      <c r="T64" s="278"/>
      <c r="U64" s="278"/>
      <c r="V64" s="278"/>
    </row>
    <row r="65" spans="1:22" ht="15" customHeight="1">
      <c r="A65" s="278"/>
      <c r="B65" s="278"/>
      <c r="C65" s="278"/>
      <c r="D65" s="278"/>
      <c r="E65" s="278"/>
      <c r="F65" s="278"/>
      <c r="G65" s="278"/>
      <c r="H65" s="278"/>
      <c r="I65" s="278"/>
      <c r="J65" s="278"/>
      <c r="K65" s="278"/>
      <c r="L65" s="278"/>
      <c r="M65" s="278"/>
      <c r="N65" s="278"/>
      <c r="O65" s="278"/>
      <c r="P65" s="278"/>
      <c r="Q65" s="278"/>
      <c r="R65" s="278"/>
      <c r="S65" s="278"/>
      <c r="T65" s="278"/>
      <c r="U65" s="278"/>
      <c r="V65" s="278"/>
    </row>
    <row r="66" spans="1:22" ht="15" customHeight="1">
      <c r="A66" s="278"/>
      <c r="B66" s="278"/>
      <c r="C66" s="278"/>
      <c r="D66" s="278"/>
      <c r="E66" s="278"/>
      <c r="F66" s="278"/>
      <c r="G66" s="278"/>
      <c r="H66" s="278"/>
      <c r="I66" s="278"/>
      <c r="J66" s="278"/>
      <c r="K66" s="278"/>
      <c r="L66" s="278"/>
      <c r="M66" s="278"/>
      <c r="N66" s="278"/>
      <c r="O66" s="278"/>
      <c r="P66" s="278"/>
      <c r="Q66" s="278"/>
      <c r="R66" s="278"/>
      <c r="S66" s="278"/>
      <c r="T66" s="278"/>
      <c r="U66" s="278"/>
      <c r="V66" s="278"/>
    </row>
  </sheetData>
  <sheetProtection selectLockedCells="1"/>
  <dataConsolidate link="1"/>
  <mergeCells count="42">
    <mergeCell ref="M55:O55"/>
    <mergeCell ref="M56:O56"/>
    <mergeCell ref="M57:O57"/>
    <mergeCell ref="M50:O50"/>
    <mergeCell ref="M51:O51"/>
    <mergeCell ref="M52:O52"/>
    <mergeCell ref="M53:O53"/>
    <mergeCell ref="M54:O54"/>
    <mergeCell ref="M45:O45"/>
    <mergeCell ref="M46:O46"/>
    <mergeCell ref="M47:O47"/>
    <mergeCell ref="M48:O48"/>
    <mergeCell ref="M49:O49"/>
    <mergeCell ref="M60:O60"/>
    <mergeCell ref="M58:O58"/>
    <mergeCell ref="J56:L56"/>
    <mergeCell ref="J57:L57"/>
    <mergeCell ref="J58:L58"/>
    <mergeCell ref="J59:L59"/>
    <mergeCell ref="J60:L60"/>
    <mergeCell ref="M59:O59"/>
    <mergeCell ref="J54:L54"/>
    <mergeCell ref="J55:L55"/>
    <mergeCell ref="C44:E44"/>
    <mergeCell ref="F44:G44"/>
    <mergeCell ref="J45:L45"/>
    <mergeCell ref="J46:L46"/>
    <mergeCell ref="J47:L47"/>
    <mergeCell ref="J48:L48"/>
    <mergeCell ref="J49:L49"/>
    <mergeCell ref="J50:L50"/>
    <mergeCell ref="J51:L51"/>
    <mergeCell ref="J52:L52"/>
    <mergeCell ref="J53:L53"/>
    <mergeCell ref="M44:O44"/>
    <mergeCell ref="J44:L44"/>
    <mergeCell ref="D38:R38"/>
    <mergeCell ref="A2:XFD3"/>
    <mergeCell ref="D12:R12"/>
    <mergeCell ref="D17:R17"/>
    <mergeCell ref="D27:O28"/>
    <mergeCell ref="D33:R33"/>
  </mergeCells>
  <dataValidations count="11">
    <dataValidation type="whole" allowBlank="1" showInputMessage="1" showErrorMessage="1" error="Beregnes automatisk ut fra inndata du allerede har lagt inn. Ingen registrering her." prompt="Beregnes automatisk ut fra inndata du allerede har lagt inn. Ingen registrering her." sqref="S21" xr:uid="{8F07D074-489C-47DB-A479-02389708016A}">
      <formula1>200</formula1>
      <formula2>100000</formula2>
    </dataValidation>
    <dataValidation type="decimal" allowBlank="1" showInputMessage="1" showErrorMessage="1" prompt="Estimert levetid på produktet/teknologien (i år)" sqref="I44" xr:uid="{B0AB8CB3-3095-4107-A8A5-2D60AF4C2457}">
      <formula1>0</formula1>
      <formula2>999999</formula2>
    </dataValidation>
    <dataValidation type="whole" allowBlank="1" showInputMessage="1" showErrorMessage="1" prompt="Lisenskostnad per måned for å ha produktet operativt._x000a_Avrundet til nærmeste heltall" sqref="H44" xr:uid="{F9DAC6DE-CAF2-488D-96B5-6FBBFE733443}">
      <formula1>0</formula1>
      <formula2>9999999999</formula2>
    </dataValidation>
    <dataValidation type="whole" allowBlank="1" showInputMessage="1" showErrorMessage="1" prompt="Kostnaden på produktet._x000a_Avrundet til nærmeste heltall" sqref="F44:G44" xr:uid="{F56D473F-BB23-4E45-9AAA-5C6CE2D530BC}">
      <formula1>0</formula1>
      <formula2>999999999</formula2>
    </dataValidation>
    <dataValidation type="whole" allowBlank="1" showInputMessage="1" showErrorMessage="1" sqref="S37 S32" xr:uid="{EB6307F1-6168-4B63-BEC6-51405DDBFEF9}">
      <formula1>0</formula1>
      <formula2>20000</formula2>
    </dataValidation>
    <dataValidation type="whole" allowBlank="1" showInputMessage="1" showErrorMessage="1" promptTitle="Pris per besøk" prompt="Fyll inn pris per besøk. _x000a_Avrundet til nærmeste heltall" sqref="S26" xr:uid="{7A52B813-03A5-4C58-B943-6FF06E3E6B27}">
      <formula1>0</formula1>
      <formula2>5000</formula2>
    </dataValidation>
    <dataValidation allowBlank="1" showInputMessage="1" showErrorMessage="1" promptTitle="Påslag timekostnad" prompt="Fyll inn et tall som estimerer påslaget for timekostnad" sqref="S16" xr:uid="{7657F190-7429-42DD-A87F-A04CEC99F2A6}"/>
    <dataValidation type="whole" allowBlank="1" showInputMessage="1" showErrorMessage="1" promptTitle="Timekostnad" prompt="Fyll inn gjennomsnittlig timekostnad for pleiere. _x000a_Avrundet til nærmeste heltall" sqref="S11" xr:uid="{0A7CD7A3-F3E4-42C5-9793-9CB97BC3ED73}">
      <formula1>0</formula1>
      <formula2>4000</formula2>
    </dataValidation>
    <dataValidation allowBlank="1" showInputMessage="1" showErrorMessage="1" sqref="D45:D60 E45:E46 E48:E60" xr:uid="{EC5A0997-6970-4635-B969-E33AA3A0666B}"/>
    <dataValidation allowBlank="1" showInputMessage="1" showErrorMessage="1" prompt="Beregner den totale månedlige kostnaden for et utstyr/teknologi ved å fordele innkjøpsprisen over forventet levetid og legge til månedlige lisenskostnader. Dette gir et realistisk estimat av hva produktet koster per måned." sqref="J44:L44" xr:uid="{8EE09AE2-F758-45DA-9A6B-895C23028726}"/>
    <dataValidation allowBlank="1" showInputMessage="1" showErrorMessage="1" prompt="Estimert kostnad per måling beregnes fra estimert månedlig kostnad * med valgt intervall i måneder under 05 Målinger." sqref="M44:O44" xr:uid="{5DE63002-09F3-476D-B1FB-BFCB57FC0CAF}"/>
  </dataValidations>
  <pageMargins left="0.7" right="0.7" top="0.75" bottom="0.75" header="0.3" footer="0.3"/>
  <pageSetup paperSize="9" scale="2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E68287-4D7A-409A-9B4E-6FDDF74DF256}">
  <sheetPr codeName="Sheet5">
    <tabColor rgb="FFDDEBF7"/>
    <pageSetUpPr fitToPage="1"/>
  </sheetPr>
  <dimension ref="A1:W87"/>
  <sheetViews>
    <sheetView topLeftCell="C47" zoomScale="55" zoomScaleNormal="55" workbookViewId="0">
      <selection activeCell="P60" sqref="P60"/>
    </sheetView>
  </sheetViews>
  <sheetFormatPr defaultColWidth="0" defaultRowHeight="0" customHeight="1" zeroHeight="1"/>
  <cols>
    <col min="1" max="2" width="0" style="106" hidden="1" customWidth="1"/>
    <col min="3" max="3" width="16" style="106" customWidth="1"/>
    <col min="4" max="5" width="2.7109375" style="106" customWidth="1"/>
    <col min="6" max="6" width="10.7109375" style="106" customWidth="1"/>
    <col min="7" max="7" width="15.7109375" style="106" customWidth="1"/>
    <col min="8" max="8" width="10.7109375" style="106" customWidth="1"/>
    <col min="9" max="9" width="7.7109375" style="106" customWidth="1"/>
    <col min="10" max="13" width="10.7109375" style="106" customWidth="1"/>
    <col min="14" max="14" width="13.140625" style="106" bestFit="1" customWidth="1"/>
    <col min="15" max="16" width="10.7109375" style="106" customWidth="1"/>
    <col min="17" max="17" width="29.42578125" style="106" customWidth="1"/>
    <col min="18" max="18" width="28.42578125" style="106" customWidth="1"/>
    <col min="19" max="19" width="28.7109375" style="106" customWidth="1"/>
    <col min="20" max="20" width="6.42578125" style="106" customWidth="1"/>
    <col min="21" max="21" width="13.28515625" style="106" customWidth="1"/>
    <col min="22" max="24" width="0" style="106" hidden="1" customWidth="1"/>
    <col min="25" max="16384" width="0" style="106" hidden="1"/>
  </cols>
  <sheetData>
    <row r="1" spans="1:23" customFormat="1" ht="0" hidden="1" customHeight="1">
      <c r="U1" s="106"/>
    </row>
    <row r="2" spans="1:23" customFormat="1" ht="0" hidden="1" customHeight="1">
      <c r="U2" s="106"/>
    </row>
    <row r="3" spans="1:23" customFormat="1" ht="288" customHeight="1">
      <c r="C3" s="2"/>
      <c r="D3" s="2"/>
      <c r="E3" s="2"/>
      <c r="F3" s="2"/>
      <c r="G3" s="2"/>
      <c r="H3" s="2"/>
      <c r="I3" s="2"/>
      <c r="J3" s="2"/>
      <c r="K3" s="2"/>
      <c r="L3" s="2"/>
      <c r="M3" s="2"/>
      <c r="N3" s="2"/>
      <c r="O3" s="2"/>
      <c r="P3" s="2"/>
      <c r="Q3" s="2"/>
      <c r="R3" s="277"/>
      <c r="S3" s="2"/>
      <c r="T3" s="2"/>
      <c r="U3" s="2"/>
      <c r="V3" s="2"/>
      <c r="W3" s="2"/>
    </row>
    <row r="4" spans="1:23" customFormat="1" ht="178.5" customHeight="1">
      <c r="C4" s="278"/>
      <c r="D4" s="317"/>
      <c r="E4" s="278"/>
      <c r="F4" s="278"/>
      <c r="G4" s="278"/>
      <c r="H4" s="278"/>
      <c r="I4" s="278"/>
      <c r="J4" s="278"/>
      <c r="K4" s="278"/>
      <c r="L4" s="278"/>
      <c r="M4" s="278"/>
      <c r="N4" s="278"/>
      <c r="O4" s="278"/>
      <c r="P4" s="278"/>
      <c r="Q4" s="278"/>
      <c r="R4" s="278"/>
      <c r="S4" s="278"/>
      <c r="T4" s="278"/>
      <c r="U4" s="278"/>
      <c r="V4" s="2"/>
      <c r="W4" s="2"/>
    </row>
    <row r="5" spans="1:23" customFormat="1" ht="90" customHeight="1" thickBot="1">
      <c r="A5" s="106"/>
      <c r="B5" s="106"/>
      <c r="C5" s="278"/>
      <c r="D5" s="278"/>
      <c r="E5" s="278"/>
      <c r="F5" s="309"/>
      <c r="G5" s="310"/>
      <c r="H5" s="310"/>
      <c r="I5" s="310"/>
      <c r="J5" s="310"/>
      <c r="K5" s="312"/>
      <c r="L5" s="278"/>
      <c r="M5" s="278"/>
      <c r="N5" s="278"/>
      <c r="O5" s="278"/>
      <c r="P5" s="278"/>
      <c r="Q5" s="278"/>
      <c r="R5" s="278"/>
      <c r="S5" s="278"/>
      <c r="T5" s="278"/>
      <c r="U5" s="278"/>
      <c r="V5" s="2"/>
      <c r="W5" s="2"/>
    </row>
    <row r="6" spans="1:23" customFormat="1" ht="27.75" customHeight="1">
      <c r="A6" s="106"/>
      <c r="B6" s="106"/>
      <c r="C6" s="278"/>
      <c r="D6" s="300"/>
      <c r="E6" s="293"/>
      <c r="F6" s="294"/>
      <c r="G6" s="295"/>
      <c r="H6" s="295"/>
      <c r="I6" s="295"/>
      <c r="J6" s="295"/>
      <c r="K6" s="296"/>
      <c r="L6" s="293"/>
      <c r="M6" s="293"/>
      <c r="N6" s="293"/>
      <c r="O6" s="293"/>
      <c r="P6" s="293"/>
      <c r="Q6" s="293"/>
      <c r="R6" s="293"/>
      <c r="S6" s="293"/>
      <c r="T6" s="305"/>
      <c r="U6" s="278"/>
      <c r="V6" s="2"/>
      <c r="W6" s="2"/>
    </row>
    <row r="7" spans="1:23" customFormat="1" ht="31.5" customHeight="1">
      <c r="A7" s="106"/>
      <c r="B7" s="106"/>
      <c r="C7" s="278"/>
      <c r="D7" s="324"/>
      <c r="E7" s="337" t="s">
        <v>28</v>
      </c>
      <c r="F7" s="298"/>
      <c r="G7" s="299"/>
      <c r="H7" s="299"/>
      <c r="I7" s="299"/>
      <c r="J7" s="299"/>
      <c r="K7" s="299"/>
      <c r="L7" s="299"/>
      <c r="M7" s="218"/>
      <c r="N7" s="218"/>
      <c r="O7" s="218"/>
      <c r="P7" s="218"/>
      <c r="Q7" s="218"/>
      <c r="R7" s="218"/>
      <c r="S7" s="218"/>
      <c r="T7" s="306"/>
      <c r="U7" s="278"/>
      <c r="V7" s="2"/>
      <c r="W7" s="2"/>
    </row>
    <row r="8" spans="1:23" customFormat="1" ht="22.5" customHeight="1">
      <c r="A8" s="106"/>
      <c r="B8" s="106"/>
      <c r="C8" s="278"/>
      <c r="D8" s="324"/>
      <c r="E8" s="320" t="s">
        <v>29</v>
      </c>
      <c r="F8" s="298"/>
      <c r="G8" s="299"/>
      <c r="H8" s="299"/>
      <c r="I8" s="299"/>
      <c r="J8" s="299"/>
      <c r="K8" s="299"/>
      <c r="L8" s="299"/>
      <c r="M8" s="218"/>
      <c r="N8" s="218"/>
      <c r="O8" s="218"/>
      <c r="P8" s="218"/>
      <c r="Q8" s="218"/>
      <c r="R8" s="218"/>
      <c r="S8" s="218"/>
      <c r="T8" s="306"/>
      <c r="U8" s="278"/>
      <c r="V8" s="2"/>
      <c r="W8" s="2"/>
    </row>
    <row r="9" spans="1:23" customFormat="1" ht="20.100000000000001" customHeight="1">
      <c r="A9" s="106"/>
      <c r="B9" s="106"/>
      <c r="C9" s="278"/>
      <c r="D9" s="301"/>
      <c r="E9" s="321"/>
      <c r="F9" s="322"/>
      <c r="G9" s="322"/>
      <c r="H9" s="322"/>
      <c r="I9" s="322"/>
      <c r="J9" s="322"/>
      <c r="K9" s="322"/>
      <c r="L9" s="322"/>
      <c r="M9" s="322"/>
      <c r="N9" s="322"/>
      <c r="O9" s="322"/>
      <c r="P9" s="322"/>
      <c r="Q9" s="218"/>
      <c r="R9" s="323"/>
      <c r="S9" s="322"/>
      <c r="T9" s="306"/>
      <c r="U9" s="278"/>
      <c r="V9" s="2"/>
      <c r="W9" s="2"/>
    </row>
    <row r="10" spans="1:23" customFormat="1" ht="10.35" customHeight="1">
      <c r="A10" s="106"/>
      <c r="B10" s="106"/>
      <c r="C10" s="278"/>
      <c r="D10" s="301"/>
      <c r="E10" s="99"/>
      <c r="F10" s="98"/>
      <c r="G10" s="98"/>
      <c r="H10" s="98"/>
      <c r="I10" s="98"/>
      <c r="J10" s="98"/>
      <c r="K10" s="98"/>
      <c r="L10" s="98"/>
      <c r="M10" s="98"/>
      <c r="N10" s="98"/>
      <c r="O10" s="98"/>
      <c r="P10" s="98"/>
      <c r="Q10" s="81"/>
      <c r="R10" s="98"/>
      <c r="S10" s="100"/>
      <c r="T10" s="306"/>
      <c r="U10" s="278"/>
      <c r="V10" s="2"/>
      <c r="W10" s="2"/>
    </row>
    <row r="11" spans="1:23" customFormat="1" ht="40.35" customHeight="1">
      <c r="A11" s="106"/>
      <c r="B11" s="106"/>
      <c r="C11" s="278"/>
      <c r="D11" s="301"/>
      <c r="E11" s="55"/>
      <c r="F11" s="50" t="s">
        <v>30</v>
      </c>
      <c r="G11" s="49"/>
      <c r="H11" s="47"/>
      <c r="I11" s="47"/>
      <c r="J11" s="47"/>
      <c r="K11" s="47"/>
      <c r="L11" s="47"/>
      <c r="M11" s="47"/>
      <c r="N11" s="48"/>
      <c r="O11" s="48"/>
      <c r="P11" s="48"/>
      <c r="Q11" s="2"/>
      <c r="R11" s="665">
        <v>25000</v>
      </c>
      <c r="S11" s="666"/>
      <c r="T11" s="336"/>
      <c r="U11" s="278"/>
      <c r="V11" s="2"/>
      <c r="W11" s="2"/>
    </row>
    <row r="12" spans="1:23" customFormat="1" ht="60" customHeight="1">
      <c r="A12" s="106"/>
      <c r="B12" s="106"/>
      <c r="C12" s="278"/>
      <c r="D12" s="301"/>
      <c r="E12" s="89"/>
      <c r="F12" s="661" t="s">
        <v>31</v>
      </c>
      <c r="G12" s="661"/>
      <c r="H12" s="661"/>
      <c r="I12" s="661"/>
      <c r="J12" s="661"/>
      <c r="K12" s="661"/>
      <c r="L12" s="661"/>
      <c r="M12" s="661"/>
      <c r="N12" s="661"/>
      <c r="O12" s="661"/>
      <c r="P12" s="661"/>
      <c r="Q12" s="661"/>
      <c r="R12" s="97"/>
      <c r="S12" s="102"/>
      <c r="T12" s="306"/>
      <c r="U12" s="278"/>
      <c r="V12" s="2"/>
      <c r="W12" s="2"/>
    </row>
    <row r="13" spans="1:23" customFormat="1" ht="20.100000000000001" customHeight="1">
      <c r="A13" s="106"/>
      <c r="B13" s="106"/>
      <c r="C13" s="278"/>
      <c r="D13" s="301"/>
      <c r="E13" s="218"/>
      <c r="F13" s="218"/>
      <c r="G13" s="218"/>
      <c r="H13" s="218"/>
      <c r="I13" s="218"/>
      <c r="J13" s="218"/>
      <c r="K13" s="218"/>
      <c r="L13" s="218"/>
      <c r="M13" s="325"/>
      <c r="N13" s="326"/>
      <c r="O13" s="326"/>
      <c r="P13" s="326"/>
      <c r="Q13" s="218"/>
      <c r="R13" s="327"/>
      <c r="S13" s="328"/>
      <c r="T13" s="306"/>
      <c r="U13" s="278"/>
      <c r="V13" s="2"/>
      <c r="W13" s="2"/>
    </row>
    <row r="14" spans="1:23" customFormat="1" ht="10.35" customHeight="1">
      <c r="A14" s="106"/>
      <c r="B14" s="106"/>
      <c r="C14" s="278"/>
      <c r="D14" s="301"/>
      <c r="E14" s="88"/>
      <c r="F14" s="81"/>
      <c r="G14" s="81"/>
      <c r="H14" s="81"/>
      <c r="I14" s="81"/>
      <c r="J14" s="81"/>
      <c r="K14" s="81"/>
      <c r="L14" s="81"/>
      <c r="M14" s="82"/>
      <c r="N14" s="83"/>
      <c r="O14" s="83"/>
      <c r="P14" s="83"/>
      <c r="Q14" s="81"/>
      <c r="R14" s="95"/>
      <c r="S14" s="104"/>
      <c r="T14" s="306"/>
      <c r="U14" s="278"/>
      <c r="V14" s="2"/>
      <c r="W14" s="2"/>
    </row>
    <row r="15" spans="1:23" customFormat="1" ht="40.35" customHeight="1">
      <c r="A15" s="106"/>
      <c r="B15" s="106"/>
      <c r="C15" s="278"/>
      <c r="D15" s="301"/>
      <c r="E15" s="55"/>
      <c r="F15" s="50" t="s">
        <v>32</v>
      </c>
      <c r="G15" s="49"/>
      <c r="H15" s="47"/>
      <c r="I15" s="47"/>
      <c r="J15" s="47"/>
      <c r="K15" s="47"/>
      <c r="L15" s="47"/>
      <c r="M15" s="47"/>
      <c r="N15" s="48"/>
      <c r="O15" s="48"/>
      <c r="P15" s="48"/>
      <c r="Q15" s="2"/>
      <c r="R15" s="659"/>
      <c r="S15" s="660"/>
      <c r="T15" s="306"/>
      <c r="U15" s="278"/>
      <c r="V15" s="2"/>
      <c r="W15" s="2"/>
    </row>
    <row r="16" spans="1:23" customFormat="1" ht="30" customHeight="1">
      <c r="A16" s="106"/>
      <c r="B16" s="106"/>
      <c r="C16" s="278"/>
      <c r="D16" s="301"/>
      <c r="E16" s="89"/>
      <c r="F16" s="94" t="s">
        <v>33</v>
      </c>
      <c r="G16" s="85"/>
      <c r="H16" s="85"/>
      <c r="I16" s="85"/>
      <c r="J16" s="85"/>
      <c r="K16" s="85"/>
      <c r="L16" s="85"/>
      <c r="M16" s="85"/>
      <c r="N16" s="85"/>
      <c r="O16" s="85"/>
      <c r="P16" s="2"/>
      <c r="Q16" s="85"/>
      <c r="R16" s="85"/>
      <c r="S16" s="96"/>
      <c r="T16" s="306"/>
      <c r="U16" s="278"/>
      <c r="V16" s="2"/>
      <c r="W16" s="2"/>
    </row>
    <row r="17" spans="1:23" customFormat="1" ht="20.100000000000001" customHeight="1">
      <c r="A17" s="106"/>
      <c r="B17" s="106"/>
      <c r="C17" s="278"/>
      <c r="D17" s="301"/>
      <c r="E17" s="218"/>
      <c r="F17" s="320"/>
      <c r="G17" s="218"/>
      <c r="H17" s="218"/>
      <c r="I17" s="218"/>
      <c r="J17" s="218"/>
      <c r="K17" s="218"/>
      <c r="L17" s="218"/>
      <c r="M17" s="218"/>
      <c r="N17" s="218"/>
      <c r="O17" s="218"/>
      <c r="P17" s="329"/>
      <c r="Q17" s="218"/>
      <c r="R17" s="218"/>
      <c r="S17" s="218"/>
      <c r="T17" s="306"/>
      <c r="U17" s="278"/>
      <c r="V17" s="2"/>
      <c r="W17" s="2"/>
    </row>
    <row r="18" spans="1:23" customFormat="1" ht="10.35" customHeight="1">
      <c r="A18" s="106"/>
      <c r="B18" s="106"/>
      <c r="C18" s="278"/>
      <c r="D18" s="301"/>
      <c r="E18" s="88"/>
      <c r="F18" s="81"/>
      <c r="G18" s="81"/>
      <c r="H18" s="81"/>
      <c r="I18" s="81"/>
      <c r="J18" s="81"/>
      <c r="K18" s="81"/>
      <c r="L18" s="81"/>
      <c r="M18" s="81"/>
      <c r="N18" s="81"/>
      <c r="O18" s="81"/>
      <c r="P18" s="2"/>
      <c r="Q18" s="81"/>
      <c r="R18" s="81"/>
      <c r="S18" s="90"/>
      <c r="T18" s="306"/>
      <c r="U18" s="278"/>
      <c r="V18" s="2"/>
      <c r="W18" s="2"/>
    </row>
    <row r="19" spans="1:23" customFormat="1" ht="40.35" customHeight="1">
      <c r="A19" s="106"/>
      <c r="B19" s="106"/>
      <c r="C19" s="278"/>
      <c r="D19" s="301"/>
      <c r="E19" s="55"/>
      <c r="F19" s="50" t="s">
        <v>34</v>
      </c>
      <c r="G19" s="49"/>
      <c r="H19" s="47"/>
      <c r="I19" s="47"/>
      <c r="J19" s="47"/>
      <c r="K19" s="47"/>
      <c r="L19" s="47"/>
      <c r="M19" s="47"/>
      <c r="N19" s="48"/>
      <c r="O19" s="48"/>
      <c r="P19" s="48"/>
      <c r="Q19" s="2"/>
      <c r="R19" s="659"/>
      <c r="S19" s="660"/>
      <c r="T19" s="306"/>
      <c r="U19" s="278"/>
      <c r="V19" s="2"/>
      <c r="W19" s="2"/>
    </row>
    <row r="20" spans="1:23" customFormat="1" ht="60" customHeight="1">
      <c r="A20" s="106"/>
      <c r="B20" s="106"/>
      <c r="C20" s="278"/>
      <c r="D20" s="301"/>
      <c r="E20" s="89"/>
      <c r="F20" s="661" t="s">
        <v>35</v>
      </c>
      <c r="G20" s="661"/>
      <c r="H20" s="661"/>
      <c r="I20" s="661"/>
      <c r="J20" s="661"/>
      <c r="K20" s="661"/>
      <c r="L20" s="661"/>
      <c r="M20" s="661"/>
      <c r="N20" s="661"/>
      <c r="O20" s="661"/>
      <c r="P20" s="661"/>
      <c r="Q20" s="85"/>
      <c r="R20" s="92"/>
      <c r="S20" s="102"/>
      <c r="T20" s="306"/>
      <c r="U20" s="278"/>
      <c r="V20" s="2"/>
      <c r="W20" s="2"/>
    </row>
    <row r="21" spans="1:23" customFormat="1" ht="20.100000000000001" customHeight="1">
      <c r="A21" s="106"/>
      <c r="B21" s="106"/>
      <c r="C21" s="278"/>
      <c r="D21" s="301"/>
      <c r="E21" s="218"/>
      <c r="F21" s="320"/>
      <c r="G21" s="218"/>
      <c r="H21" s="218"/>
      <c r="I21" s="218"/>
      <c r="J21" s="218"/>
      <c r="K21" s="218"/>
      <c r="L21" s="218"/>
      <c r="M21" s="325"/>
      <c r="N21" s="326"/>
      <c r="O21" s="326"/>
      <c r="P21" s="326"/>
      <c r="Q21" s="218"/>
      <c r="R21" s="330"/>
      <c r="S21" s="328"/>
      <c r="T21" s="306"/>
      <c r="U21" s="278"/>
      <c r="V21" s="2"/>
      <c r="W21" s="2"/>
    </row>
    <row r="22" spans="1:23" customFormat="1" ht="23.25" customHeight="1">
      <c r="A22" s="106"/>
      <c r="B22" s="106"/>
      <c r="C22" s="278"/>
      <c r="D22" s="301"/>
      <c r="E22" s="517"/>
      <c r="F22" s="517"/>
      <c r="G22" s="517"/>
      <c r="H22" s="517"/>
      <c r="I22" s="517"/>
      <c r="J22" s="517"/>
      <c r="K22" s="517"/>
      <c r="L22" s="517"/>
      <c r="M22" s="518"/>
      <c r="N22" s="519"/>
      <c r="O22" s="519"/>
      <c r="P22" s="519"/>
      <c r="Q22" s="369" t="s">
        <v>36</v>
      </c>
      <c r="R22" s="369" t="s">
        <v>37</v>
      </c>
      <c r="S22" s="369" t="s">
        <v>38</v>
      </c>
      <c r="T22" s="306"/>
      <c r="U22" s="278"/>
      <c r="V22" s="2"/>
      <c r="W22" s="2"/>
    </row>
    <row r="23" spans="1:23" customFormat="1" ht="23.25" customHeight="1">
      <c r="A23" s="106"/>
      <c r="B23" s="106"/>
      <c r="C23" s="278"/>
      <c r="D23" s="301"/>
      <c r="E23" s="99"/>
      <c r="F23" s="98"/>
      <c r="G23" s="98"/>
      <c r="H23" s="98"/>
      <c r="I23" s="98"/>
      <c r="J23" s="98"/>
      <c r="K23" s="98"/>
      <c r="L23" s="98"/>
      <c r="M23" s="98"/>
      <c r="N23" s="98"/>
      <c r="O23" s="98"/>
      <c r="P23" s="98"/>
      <c r="Q23" s="98"/>
      <c r="R23" s="98"/>
      <c r="S23" s="524"/>
      <c r="T23" s="306"/>
      <c r="U23" s="278"/>
      <c r="V23" s="2"/>
      <c r="W23" s="2"/>
    </row>
    <row r="24" spans="1:23" customFormat="1" ht="40.35" customHeight="1">
      <c r="A24" s="106"/>
      <c r="B24" s="106"/>
      <c r="C24" s="278"/>
      <c r="D24" s="301"/>
      <c r="E24" s="55"/>
      <c r="F24" s="525" t="s">
        <v>39</v>
      </c>
      <c r="G24" s="101"/>
      <c r="H24" s="101"/>
      <c r="I24" s="101"/>
      <c r="J24" s="101"/>
      <c r="K24" s="101"/>
      <c r="L24" s="2"/>
      <c r="M24" s="47"/>
      <c r="N24" s="48"/>
      <c r="O24" s="48"/>
      <c r="P24" s="48"/>
      <c r="Q24" s="526">
        <f>SUM(R11:R20)</f>
        <v>25000</v>
      </c>
      <c r="R24" s="527">
        <f>Q24/12</f>
        <v>2083.3333333333335</v>
      </c>
      <c r="S24" s="528">
        <f>Q24/'06 Resultater'!I3</f>
        <v>12500</v>
      </c>
      <c r="T24" s="516"/>
      <c r="U24" s="278"/>
      <c r="V24" s="2"/>
      <c r="W24" s="2"/>
    </row>
    <row r="25" spans="1:23" customFormat="1" ht="30" customHeight="1">
      <c r="A25" s="106"/>
      <c r="B25" s="106"/>
      <c r="C25" s="278"/>
      <c r="D25" s="301"/>
      <c r="E25" s="55"/>
      <c r="F25" s="79" t="s">
        <v>40</v>
      </c>
      <c r="G25" s="101"/>
      <c r="H25" s="101"/>
      <c r="I25" s="101"/>
      <c r="J25" s="101"/>
      <c r="K25" s="101"/>
      <c r="L25" s="2"/>
      <c r="M25" s="47"/>
      <c r="N25" s="48"/>
      <c r="O25" s="48"/>
      <c r="P25" s="48"/>
      <c r="Q25" s="2"/>
      <c r="R25" s="61"/>
      <c r="S25" s="103"/>
      <c r="T25" s="516"/>
      <c r="U25" s="278"/>
      <c r="V25" s="2"/>
      <c r="W25" s="2"/>
    </row>
    <row r="26" spans="1:23" customFormat="1" ht="10.35" customHeight="1">
      <c r="A26" s="106"/>
      <c r="B26" s="106"/>
      <c r="C26" s="278"/>
      <c r="D26" s="301"/>
      <c r="E26" s="89"/>
      <c r="F26" s="94"/>
      <c r="G26" s="84"/>
      <c r="H26" s="85"/>
      <c r="I26" s="85"/>
      <c r="J26" s="85"/>
      <c r="K26" s="85"/>
      <c r="L26" s="85"/>
      <c r="M26" s="86"/>
      <c r="N26" s="87"/>
      <c r="O26" s="87"/>
      <c r="P26" s="87"/>
      <c r="Q26" s="85"/>
      <c r="R26" s="80"/>
      <c r="S26" s="102"/>
      <c r="T26" s="306"/>
      <c r="U26" s="278"/>
      <c r="V26" s="2"/>
      <c r="W26" s="2"/>
    </row>
    <row r="27" spans="1:23" customFormat="1" ht="20.100000000000001" customHeight="1" thickBot="1">
      <c r="A27" s="106"/>
      <c r="B27" s="106"/>
      <c r="C27" s="278"/>
      <c r="D27" s="303"/>
      <c r="E27" s="304"/>
      <c r="F27" s="331"/>
      <c r="G27" s="331"/>
      <c r="H27" s="332"/>
      <c r="I27" s="332"/>
      <c r="J27" s="332"/>
      <c r="K27" s="332"/>
      <c r="L27" s="332"/>
      <c r="M27" s="332"/>
      <c r="N27" s="333"/>
      <c r="O27" s="333"/>
      <c r="P27" s="333"/>
      <c r="Q27" s="334"/>
      <c r="R27" s="334"/>
      <c r="S27" s="335"/>
      <c r="T27" s="308"/>
      <c r="U27" s="278"/>
      <c r="V27" s="2"/>
      <c r="W27" s="2"/>
    </row>
    <row r="28" spans="1:23" customFormat="1" ht="20.100000000000001" customHeight="1" thickBot="1">
      <c r="A28" s="106"/>
      <c r="B28" s="106"/>
      <c r="C28" s="278"/>
      <c r="D28" s="278"/>
      <c r="E28" s="278"/>
      <c r="F28" s="278"/>
      <c r="G28" s="278"/>
      <c r="H28" s="278"/>
      <c r="I28" s="278"/>
      <c r="J28" s="278"/>
      <c r="K28" s="278"/>
      <c r="L28" s="278"/>
      <c r="M28" s="278"/>
      <c r="N28" s="278"/>
      <c r="O28" s="278"/>
      <c r="P28" s="278"/>
      <c r="Q28" s="278"/>
      <c r="R28" s="278"/>
      <c r="S28" s="278"/>
      <c r="T28" s="278"/>
      <c r="U28" s="278"/>
      <c r="V28" s="2"/>
      <c r="W28" s="2"/>
    </row>
    <row r="29" spans="1:23" customFormat="1" ht="7.5" customHeight="1">
      <c r="A29" s="106"/>
      <c r="B29" s="106"/>
      <c r="C29" s="278"/>
      <c r="D29" s="342"/>
      <c r="E29" s="338"/>
      <c r="F29" s="339"/>
      <c r="G29" s="338"/>
      <c r="H29" s="338"/>
      <c r="I29" s="338"/>
      <c r="J29" s="338"/>
      <c r="K29" s="338"/>
      <c r="L29" s="338"/>
      <c r="M29" s="338"/>
      <c r="N29" s="338"/>
      <c r="O29" s="338"/>
      <c r="P29" s="338"/>
      <c r="Q29" s="338"/>
      <c r="R29" s="338"/>
      <c r="S29" s="667"/>
      <c r="T29" s="347"/>
      <c r="U29" s="278"/>
      <c r="V29" s="2"/>
      <c r="W29" s="2"/>
    </row>
    <row r="30" spans="1:23" customFormat="1" ht="39.75" customHeight="1">
      <c r="A30" s="106"/>
      <c r="B30" s="106"/>
      <c r="C30" s="278"/>
      <c r="D30" s="324"/>
      <c r="E30" s="337" t="s">
        <v>41</v>
      </c>
      <c r="F30" s="289"/>
      <c r="G30" s="299"/>
      <c r="H30" s="299"/>
      <c r="I30" s="299"/>
      <c r="J30" s="299"/>
      <c r="K30" s="299"/>
      <c r="L30" s="299"/>
      <c r="M30" s="299"/>
      <c r="N30" s="299"/>
      <c r="O30" s="299"/>
      <c r="P30" s="299"/>
      <c r="Q30" s="299"/>
      <c r="R30" s="299"/>
      <c r="S30" s="668"/>
      <c r="T30" s="348"/>
      <c r="U30" s="278"/>
      <c r="V30" s="2"/>
      <c r="W30" s="2"/>
    </row>
    <row r="31" spans="1:23" customFormat="1" ht="20.100000000000001" customHeight="1">
      <c r="A31" s="106"/>
      <c r="B31" s="106"/>
      <c r="C31" s="278"/>
      <c r="D31" s="343"/>
      <c r="E31" s="320" t="s">
        <v>42</v>
      </c>
      <c r="F31" s="340"/>
      <c r="G31" s="340"/>
      <c r="H31" s="340"/>
      <c r="I31" s="340"/>
      <c r="J31" s="340"/>
      <c r="K31" s="340"/>
      <c r="L31" s="340"/>
      <c r="M31" s="340"/>
      <c r="N31" s="340"/>
      <c r="O31" s="340"/>
      <c r="P31" s="340"/>
      <c r="Q31" s="340"/>
      <c r="R31" s="340"/>
      <c r="S31" s="340"/>
      <c r="T31" s="348"/>
      <c r="U31" s="278"/>
      <c r="V31" s="2"/>
      <c r="W31" s="2"/>
    </row>
    <row r="32" spans="1:23" customFormat="1" ht="20.100000000000001" customHeight="1">
      <c r="A32" s="106"/>
      <c r="B32" s="106"/>
      <c r="C32" s="278"/>
      <c r="D32" s="343"/>
      <c r="E32" s="340"/>
      <c r="F32" s="340"/>
      <c r="G32" s="340"/>
      <c r="H32" s="340"/>
      <c r="I32" s="340"/>
      <c r="J32" s="340"/>
      <c r="K32" s="340"/>
      <c r="L32" s="340"/>
      <c r="M32" s="340"/>
      <c r="N32" s="340"/>
      <c r="O32" s="340"/>
      <c r="P32" s="340"/>
      <c r="Q32" s="370" t="s">
        <v>36</v>
      </c>
      <c r="R32" s="369" t="s">
        <v>37</v>
      </c>
      <c r="S32" s="341" t="s">
        <v>38</v>
      </c>
      <c r="T32" s="348"/>
      <c r="U32" s="278"/>
      <c r="V32" s="2"/>
      <c r="W32" s="2"/>
    </row>
    <row r="33" spans="1:23" customFormat="1" ht="10.35" customHeight="1">
      <c r="A33" s="106"/>
      <c r="B33" s="106"/>
      <c r="C33" s="278"/>
      <c r="D33" s="301"/>
      <c r="E33" s="99"/>
      <c r="F33" s="98"/>
      <c r="G33" s="98"/>
      <c r="H33" s="98"/>
      <c r="I33" s="98"/>
      <c r="J33" s="98"/>
      <c r="K33" s="98"/>
      <c r="L33" s="98"/>
      <c r="M33" s="98"/>
      <c r="N33" s="98"/>
      <c r="O33" s="98"/>
      <c r="P33" s="98"/>
      <c r="Q33" s="98"/>
      <c r="R33" s="98"/>
      <c r="S33" s="266"/>
      <c r="T33" s="306"/>
      <c r="U33" s="278"/>
      <c r="V33" s="2"/>
      <c r="W33" s="2"/>
    </row>
    <row r="34" spans="1:23" customFormat="1" ht="40.35" customHeight="1">
      <c r="A34" s="106"/>
      <c r="B34" s="106"/>
      <c r="C34" s="278"/>
      <c r="D34" s="301"/>
      <c r="E34" s="55"/>
      <c r="F34" s="662" t="s">
        <v>43</v>
      </c>
      <c r="G34" s="662"/>
      <c r="H34" s="662"/>
      <c r="I34" s="662"/>
      <c r="J34" s="662"/>
      <c r="K34" s="662"/>
      <c r="L34" s="662"/>
      <c r="M34" s="662"/>
      <c r="N34" s="662"/>
      <c r="O34" s="662"/>
      <c r="P34" s="48"/>
      <c r="Q34" s="71">
        <v>650000</v>
      </c>
      <c r="R34" s="371">
        <f>Q34/12</f>
        <v>54166.666666666664</v>
      </c>
      <c r="S34" s="371">
        <f>$R$34*'05 Målinger'!$E$14</f>
        <v>162500</v>
      </c>
      <c r="T34" s="306"/>
      <c r="U34" s="278"/>
      <c r="V34" s="2"/>
      <c r="W34" s="2"/>
    </row>
    <row r="35" spans="1:23" customFormat="1" ht="10.35" customHeight="1">
      <c r="A35" s="106"/>
      <c r="B35" s="106"/>
      <c r="C35" s="278"/>
      <c r="D35" s="301"/>
      <c r="E35" s="89"/>
      <c r="F35" s="85"/>
      <c r="G35" s="85"/>
      <c r="H35" s="85"/>
      <c r="I35" s="85"/>
      <c r="J35" s="85"/>
      <c r="K35" s="85"/>
      <c r="L35" s="85"/>
      <c r="M35" s="86"/>
      <c r="N35" s="87"/>
      <c r="O35" s="87"/>
      <c r="P35" s="87"/>
      <c r="Q35" s="97"/>
      <c r="R35" s="264"/>
      <c r="S35" s="265"/>
      <c r="T35" s="306"/>
      <c r="U35" s="278"/>
      <c r="V35" s="2"/>
      <c r="W35" s="2"/>
    </row>
    <row r="36" spans="1:23" customFormat="1" ht="20.100000000000001" customHeight="1">
      <c r="A36" s="106"/>
      <c r="B36" s="106"/>
      <c r="C36" s="278"/>
      <c r="D36" s="301"/>
      <c r="E36" s="218"/>
      <c r="F36" s="218"/>
      <c r="G36" s="218"/>
      <c r="H36" s="218"/>
      <c r="I36" s="218"/>
      <c r="J36" s="218"/>
      <c r="K36" s="218"/>
      <c r="L36" s="218"/>
      <c r="M36" s="325"/>
      <c r="N36" s="326"/>
      <c r="O36" s="326"/>
      <c r="P36" s="326"/>
      <c r="Q36" s="327"/>
      <c r="R36" s="350"/>
      <c r="S36" s="350"/>
      <c r="T36" s="349"/>
      <c r="U36" s="278"/>
      <c r="V36" s="2"/>
      <c r="W36" s="2"/>
    </row>
    <row r="37" spans="1:23" customFormat="1" ht="10.35" customHeight="1">
      <c r="A37" s="106"/>
      <c r="B37" s="106"/>
      <c r="C37" s="278"/>
      <c r="D37" s="301"/>
      <c r="E37" s="88"/>
      <c r="F37" s="81"/>
      <c r="G37" s="81"/>
      <c r="H37" s="81"/>
      <c r="I37" s="81"/>
      <c r="J37" s="81"/>
      <c r="K37" s="81"/>
      <c r="L37" s="81"/>
      <c r="M37" s="82"/>
      <c r="N37" s="83"/>
      <c r="O37" s="83"/>
      <c r="P37" s="83"/>
      <c r="Q37" s="95"/>
      <c r="R37" s="261"/>
      <c r="S37" s="262"/>
      <c r="T37" s="306"/>
      <c r="U37" s="278"/>
      <c r="V37" s="2"/>
      <c r="W37" s="2"/>
    </row>
    <row r="38" spans="1:23" customFormat="1" ht="40.35" customHeight="1">
      <c r="A38" s="106"/>
      <c r="B38" s="106"/>
      <c r="C38" s="278"/>
      <c r="D38" s="301"/>
      <c r="E38" s="55"/>
      <c r="F38" s="50" t="s">
        <v>44</v>
      </c>
      <c r="G38" s="49"/>
      <c r="H38" s="47"/>
      <c r="I38" s="47"/>
      <c r="J38" s="47"/>
      <c r="K38" s="47"/>
      <c r="L38" s="47"/>
      <c r="M38" s="47"/>
      <c r="N38" s="48"/>
      <c r="O38" s="48"/>
      <c r="P38" s="48"/>
      <c r="Q38" s="71">
        <v>130000</v>
      </c>
      <c r="R38" s="371">
        <f>Q38/12</f>
        <v>10833.333333333334</v>
      </c>
      <c r="S38" s="371">
        <f>$R$38*'05 Målinger'!$E$14</f>
        <v>32500</v>
      </c>
      <c r="T38" s="306"/>
      <c r="U38" s="278"/>
      <c r="V38" s="2"/>
      <c r="W38" s="2"/>
    </row>
    <row r="39" spans="1:23" customFormat="1" ht="30" customHeight="1">
      <c r="A39" s="106"/>
      <c r="B39" s="106"/>
      <c r="C39" s="278"/>
      <c r="D39" s="301"/>
      <c r="E39" s="89"/>
      <c r="F39" s="93" t="s">
        <v>45</v>
      </c>
      <c r="G39" s="85"/>
      <c r="H39" s="85"/>
      <c r="I39" s="85"/>
      <c r="J39" s="85"/>
      <c r="K39" s="85"/>
      <c r="L39" s="85"/>
      <c r="M39" s="85"/>
      <c r="N39" s="85"/>
      <c r="O39" s="85"/>
      <c r="P39" s="85"/>
      <c r="Q39" s="85"/>
      <c r="R39" s="259"/>
      <c r="S39" s="263"/>
      <c r="T39" s="306"/>
      <c r="U39" s="278"/>
      <c r="V39" s="2"/>
      <c r="W39" s="2"/>
    </row>
    <row r="40" spans="1:23" customFormat="1" ht="20.100000000000001" customHeight="1">
      <c r="A40" s="106"/>
      <c r="B40" s="106"/>
      <c r="C40" s="278"/>
      <c r="D40" s="301"/>
      <c r="E40" s="218"/>
      <c r="F40" s="320"/>
      <c r="G40" s="218"/>
      <c r="H40" s="218"/>
      <c r="I40" s="218"/>
      <c r="J40" s="218"/>
      <c r="K40" s="218"/>
      <c r="L40" s="218"/>
      <c r="M40" s="218"/>
      <c r="N40" s="218"/>
      <c r="O40" s="218"/>
      <c r="P40" s="218"/>
      <c r="Q40" s="218"/>
      <c r="R40" s="351"/>
      <c r="S40" s="351"/>
      <c r="T40" s="306"/>
      <c r="U40" s="278"/>
      <c r="V40" s="2"/>
      <c r="W40" s="2"/>
    </row>
    <row r="41" spans="1:23" customFormat="1" ht="10.35" customHeight="1">
      <c r="A41" s="106"/>
      <c r="B41" s="106"/>
      <c r="C41" s="278"/>
      <c r="D41" s="301"/>
      <c r="E41" s="88"/>
      <c r="F41" s="81"/>
      <c r="G41" s="81"/>
      <c r="H41" s="81"/>
      <c r="I41" s="81"/>
      <c r="J41" s="81"/>
      <c r="K41" s="81"/>
      <c r="L41" s="81"/>
      <c r="M41" s="81"/>
      <c r="N41" s="81"/>
      <c r="O41" s="81"/>
      <c r="P41" s="81"/>
      <c r="Q41" s="81"/>
      <c r="R41" s="261"/>
      <c r="S41" s="262"/>
      <c r="T41" s="306"/>
      <c r="U41" s="278"/>
      <c r="V41" s="2"/>
      <c r="W41" s="2"/>
    </row>
    <row r="42" spans="1:23" customFormat="1" ht="40.35" customHeight="1">
      <c r="A42" s="106"/>
      <c r="B42" s="106"/>
      <c r="C42" s="278"/>
      <c r="D42" s="301"/>
      <c r="E42" s="55"/>
      <c r="F42" s="656" t="s">
        <v>46</v>
      </c>
      <c r="G42" s="656"/>
      <c r="H42" s="656"/>
      <c r="I42" s="656"/>
      <c r="J42" s="656"/>
      <c r="K42" s="656"/>
      <c r="L42" s="656"/>
      <c r="M42" s="656"/>
      <c r="N42" s="656"/>
      <c r="O42" s="656"/>
      <c r="P42" s="48"/>
      <c r="Q42" s="151">
        <v>0</v>
      </c>
      <c r="R42" s="371">
        <f>Q42/12</f>
        <v>0</v>
      </c>
      <c r="S42" s="371">
        <f>$R$42*'05 Målinger'!$E$14</f>
        <v>0</v>
      </c>
      <c r="T42" s="306"/>
      <c r="U42" s="278"/>
      <c r="V42" s="2"/>
      <c r="W42" s="2"/>
    </row>
    <row r="43" spans="1:23" customFormat="1" ht="10.35" customHeight="1">
      <c r="A43" s="106"/>
      <c r="B43" s="106"/>
      <c r="C43" s="278"/>
      <c r="D43" s="301"/>
      <c r="E43" s="89"/>
      <c r="F43" s="91"/>
      <c r="G43" s="85"/>
      <c r="H43" s="85"/>
      <c r="I43" s="85"/>
      <c r="J43" s="85"/>
      <c r="K43" s="85"/>
      <c r="L43" s="85"/>
      <c r="M43" s="86"/>
      <c r="N43" s="87"/>
      <c r="O43" s="87"/>
      <c r="P43" s="87"/>
      <c r="Q43" s="92"/>
      <c r="R43" s="259"/>
      <c r="S43" s="260"/>
      <c r="T43" s="306"/>
      <c r="U43" s="278"/>
      <c r="V43" s="2"/>
      <c r="W43" s="2"/>
    </row>
    <row r="44" spans="1:23" customFormat="1" ht="20.100000000000001" customHeight="1" thickBot="1">
      <c r="A44" s="106"/>
      <c r="B44" s="106"/>
      <c r="C44" s="278"/>
      <c r="D44" s="303"/>
      <c r="E44" s="304"/>
      <c r="F44" s="344"/>
      <c r="G44" s="304"/>
      <c r="H44" s="304"/>
      <c r="I44" s="304"/>
      <c r="J44" s="304"/>
      <c r="K44" s="304"/>
      <c r="L44" s="304"/>
      <c r="M44" s="332"/>
      <c r="N44" s="333"/>
      <c r="O44" s="333"/>
      <c r="P44" s="333"/>
      <c r="Q44" s="345"/>
      <c r="R44" s="346"/>
      <c r="S44" s="346"/>
      <c r="T44" s="308"/>
      <c r="U44" s="278"/>
      <c r="V44" s="2"/>
      <c r="W44" s="2"/>
    </row>
    <row r="45" spans="1:23" customFormat="1" ht="20.100000000000001" customHeight="1" thickBot="1">
      <c r="A45" s="106"/>
      <c r="B45" s="106"/>
      <c r="C45" s="278"/>
      <c r="D45" s="278"/>
      <c r="E45" s="278"/>
      <c r="F45" s="278"/>
      <c r="G45" s="278"/>
      <c r="H45" s="278"/>
      <c r="I45" s="278"/>
      <c r="J45" s="278"/>
      <c r="K45" s="278"/>
      <c r="L45" s="278"/>
      <c r="M45" s="278"/>
      <c r="N45" s="278"/>
      <c r="O45" s="278"/>
      <c r="P45" s="278"/>
      <c r="Q45" s="278"/>
      <c r="R45" s="319"/>
      <c r="S45" s="319"/>
      <c r="T45" s="278"/>
      <c r="U45" s="278"/>
      <c r="V45" s="2"/>
      <c r="W45" s="2"/>
    </row>
    <row r="46" spans="1:23" customFormat="1" ht="20.100000000000001" customHeight="1">
      <c r="A46" s="106"/>
      <c r="B46" s="106"/>
      <c r="C46" s="474"/>
      <c r="D46" s="338"/>
      <c r="E46" s="338"/>
      <c r="F46" s="339"/>
      <c r="G46" s="338"/>
      <c r="H46" s="338"/>
      <c r="I46" s="338"/>
      <c r="J46" s="338"/>
      <c r="K46" s="338"/>
      <c r="L46" s="338"/>
      <c r="M46" s="338"/>
      <c r="N46" s="338"/>
      <c r="O46" s="338"/>
      <c r="P46" s="338"/>
      <c r="Q46" s="338"/>
      <c r="R46" s="352"/>
      <c r="S46" s="657"/>
      <c r="T46" s="347"/>
      <c r="U46" s="278"/>
      <c r="V46" s="2"/>
      <c r="W46" s="2"/>
    </row>
    <row r="47" spans="1:23" customFormat="1" ht="20.100000000000001" customHeight="1">
      <c r="A47" s="106"/>
      <c r="B47" s="106"/>
      <c r="C47" s="474"/>
      <c r="D47" s="299"/>
      <c r="E47" s="337" t="s">
        <v>47</v>
      </c>
      <c r="F47" s="289"/>
      <c r="G47" s="299"/>
      <c r="H47" s="299"/>
      <c r="I47" s="299"/>
      <c r="J47" s="299"/>
      <c r="K47" s="299"/>
      <c r="L47" s="299"/>
      <c r="M47" s="299"/>
      <c r="N47" s="299"/>
      <c r="O47" s="299"/>
      <c r="P47" s="299"/>
      <c r="Q47" s="299"/>
      <c r="R47" s="353"/>
      <c r="S47" s="658"/>
      <c r="T47" s="348"/>
      <c r="U47" s="278"/>
      <c r="V47" s="2"/>
      <c r="W47" s="2"/>
    </row>
    <row r="48" spans="1:23" customFormat="1" ht="20.100000000000001" customHeight="1">
      <c r="A48" s="106"/>
      <c r="B48" s="106"/>
      <c r="C48" s="474"/>
      <c r="D48" s="299"/>
      <c r="E48" s="664" t="s">
        <v>48</v>
      </c>
      <c r="F48" s="664"/>
      <c r="G48" s="664"/>
      <c r="H48" s="664"/>
      <c r="I48" s="664"/>
      <c r="J48" s="664"/>
      <c r="K48" s="664"/>
      <c r="L48" s="664"/>
      <c r="M48" s="664"/>
      <c r="N48" s="664"/>
      <c r="O48" s="664"/>
      <c r="P48" s="340"/>
      <c r="Q48" s="340"/>
      <c r="R48" s="354"/>
      <c r="S48" s="354"/>
      <c r="T48" s="348"/>
      <c r="U48" s="278"/>
      <c r="V48" s="2"/>
      <c r="W48" s="2"/>
    </row>
    <row r="49" spans="1:23" customFormat="1" ht="20.100000000000001" customHeight="1">
      <c r="A49" s="106"/>
      <c r="B49" s="106"/>
      <c r="C49" s="278"/>
      <c r="D49" s="324"/>
      <c r="E49" s="340"/>
      <c r="F49" s="340"/>
      <c r="G49" s="340"/>
      <c r="H49" s="340"/>
      <c r="I49" s="340"/>
      <c r="J49" s="340"/>
      <c r="K49" s="340"/>
      <c r="L49" s="340"/>
      <c r="M49" s="340"/>
      <c r="N49" s="340"/>
      <c r="O49" s="340"/>
      <c r="P49" s="340"/>
      <c r="Q49" s="341" t="s">
        <v>36</v>
      </c>
      <c r="R49" s="362" t="s">
        <v>37</v>
      </c>
      <c r="S49" s="355" t="s">
        <v>38</v>
      </c>
      <c r="T49" s="348"/>
      <c r="U49" s="278"/>
      <c r="V49" s="2"/>
      <c r="W49" s="2"/>
    </row>
    <row r="50" spans="1:23" customFormat="1" ht="9.75" customHeight="1">
      <c r="A50" s="106"/>
      <c r="B50" s="106"/>
      <c r="C50" s="278"/>
      <c r="D50" s="301"/>
      <c r="E50" s="99"/>
      <c r="F50" s="98"/>
      <c r="G50" s="98"/>
      <c r="H50" s="98"/>
      <c r="I50" s="98"/>
      <c r="J50" s="98"/>
      <c r="K50" s="98"/>
      <c r="L50" s="98"/>
      <c r="M50" s="98"/>
      <c r="N50" s="98"/>
      <c r="O50" s="98"/>
      <c r="P50" s="98"/>
      <c r="Q50" s="98"/>
      <c r="R50" s="268"/>
      <c r="S50" s="223"/>
      <c r="T50" s="306"/>
      <c r="U50" s="278"/>
      <c r="V50" s="2"/>
      <c r="W50" s="2"/>
    </row>
    <row r="51" spans="1:23" customFormat="1" ht="40.35" customHeight="1">
      <c r="A51" s="106"/>
      <c r="B51" s="106"/>
      <c r="C51" s="278"/>
      <c r="D51" s="301"/>
      <c r="E51" s="55"/>
      <c r="F51" s="50" t="s">
        <v>49</v>
      </c>
      <c r="G51" s="50"/>
      <c r="H51" s="50"/>
      <c r="I51" s="50"/>
      <c r="J51" s="50"/>
      <c r="K51" s="50"/>
      <c r="L51" s="50"/>
      <c r="M51" s="50"/>
      <c r="N51" s="50"/>
      <c r="O51" s="50"/>
      <c r="P51" s="48"/>
      <c r="Q51" s="71"/>
      <c r="R51" s="371">
        <f>Q51/12</f>
        <v>0</v>
      </c>
      <c r="S51" s="371">
        <f>$R$51*'05 Målinger'!$E$14</f>
        <v>0</v>
      </c>
      <c r="T51" s="306"/>
      <c r="U51" s="278"/>
      <c r="V51" s="2"/>
      <c r="W51" s="2"/>
    </row>
    <row r="52" spans="1:23" customFormat="1" ht="58.35" customHeight="1">
      <c r="A52" s="106"/>
      <c r="B52" s="106"/>
      <c r="C52" s="278"/>
      <c r="D52" s="301"/>
      <c r="E52" s="89"/>
      <c r="F52" s="663" t="s">
        <v>50</v>
      </c>
      <c r="G52" s="663"/>
      <c r="H52" s="663"/>
      <c r="I52" s="663"/>
      <c r="J52" s="663"/>
      <c r="K52" s="663"/>
      <c r="L52" s="663"/>
      <c r="M52" s="663"/>
      <c r="N52" s="663"/>
      <c r="O52" s="663"/>
      <c r="P52" s="663"/>
      <c r="Q52" s="97"/>
      <c r="R52" s="267"/>
      <c r="S52" s="222"/>
      <c r="T52" s="306"/>
      <c r="U52" s="278"/>
      <c r="V52" s="2"/>
      <c r="W52" s="2"/>
    </row>
    <row r="53" spans="1:23" customFormat="1" ht="20.100000000000001" customHeight="1">
      <c r="A53" s="106"/>
      <c r="B53" s="106"/>
      <c r="C53" s="278"/>
      <c r="D53" s="301"/>
      <c r="E53" s="218"/>
      <c r="F53" s="218"/>
      <c r="G53" s="218"/>
      <c r="H53" s="218"/>
      <c r="I53" s="218"/>
      <c r="J53" s="218"/>
      <c r="K53" s="218"/>
      <c r="L53" s="218"/>
      <c r="M53" s="325"/>
      <c r="N53" s="326"/>
      <c r="O53" s="326"/>
      <c r="P53" s="326"/>
      <c r="Q53" s="366"/>
      <c r="R53" s="365"/>
      <c r="S53" s="350"/>
      <c r="T53" s="349"/>
      <c r="U53" s="278"/>
      <c r="V53" s="2"/>
      <c r="W53" s="2"/>
    </row>
    <row r="54" spans="1:23" customFormat="1" ht="10.35" customHeight="1">
      <c r="A54" s="106"/>
      <c r="B54" s="106"/>
      <c r="C54" s="278"/>
      <c r="D54" s="301"/>
      <c r="E54" s="88"/>
      <c r="F54" s="81"/>
      <c r="G54" s="81"/>
      <c r="H54" s="81"/>
      <c r="I54" s="81"/>
      <c r="J54" s="81"/>
      <c r="K54" s="81"/>
      <c r="L54" s="81"/>
      <c r="M54" s="82"/>
      <c r="N54" s="83"/>
      <c r="O54" s="83"/>
      <c r="P54" s="83"/>
      <c r="Q54" s="95"/>
      <c r="R54" s="268"/>
      <c r="S54" s="223"/>
      <c r="T54" s="306"/>
      <c r="U54" s="278"/>
      <c r="V54" s="2"/>
      <c r="W54" s="2"/>
    </row>
    <row r="55" spans="1:23" s="248" customFormat="1" ht="40.35" customHeight="1">
      <c r="A55" s="246"/>
      <c r="B55" s="246"/>
      <c r="C55" s="285"/>
      <c r="D55" s="302"/>
      <c r="E55" s="272"/>
      <c r="F55" s="662" t="s">
        <v>51</v>
      </c>
      <c r="G55" s="662"/>
      <c r="H55" s="662"/>
      <c r="I55" s="662"/>
      <c r="J55" s="662"/>
      <c r="K55" s="662"/>
      <c r="L55" s="662"/>
      <c r="M55" s="662"/>
      <c r="N55" s="662"/>
      <c r="O55" s="476"/>
      <c r="P55" s="48"/>
      <c r="Q55" s="151"/>
      <c r="R55" s="371">
        <f>Q55/12</f>
        <v>0</v>
      </c>
      <c r="S55" s="371">
        <f>$R$55*'05 Målinger'!$E$14</f>
        <v>0</v>
      </c>
      <c r="T55" s="307"/>
      <c r="U55" s="285"/>
      <c r="V55" s="247"/>
      <c r="W55" s="247"/>
    </row>
    <row r="56" spans="1:23" customFormat="1" ht="108" customHeight="1">
      <c r="A56" s="106"/>
      <c r="B56" s="106"/>
      <c r="C56" s="278"/>
      <c r="D56" s="301"/>
      <c r="E56" s="89"/>
      <c r="F56" s="663" t="s">
        <v>52</v>
      </c>
      <c r="G56" s="663"/>
      <c r="H56" s="663"/>
      <c r="I56" s="663"/>
      <c r="J56" s="663"/>
      <c r="K56" s="663"/>
      <c r="L56" s="663"/>
      <c r="M56" s="663"/>
      <c r="N56" s="663"/>
      <c r="O56" s="477"/>
      <c r="P56" s="85"/>
      <c r="Q56" s="85"/>
      <c r="R56" s="269"/>
      <c r="S56" s="224"/>
      <c r="T56" s="306"/>
      <c r="U56" s="278"/>
      <c r="V56" s="2"/>
      <c r="W56" s="2"/>
    </row>
    <row r="57" spans="1:23" customFormat="1" ht="20.100000000000001" customHeight="1">
      <c r="A57" s="106"/>
      <c r="B57" s="106"/>
      <c r="C57" s="278"/>
      <c r="D57" s="301"/>
      <c r="E57" s="218"/>
      <c r="F57" s="320"/>
      <c r="G57" s="218"/>
      <c r="H57" s="218"/>
      <c r="I57" s="218"/>
      <c r="J57" s="218"/>
      <c r="K57" s="218"/>
      <c r="L57" s="218"/>
      <c r="M57" s="218"/>
      <c r="N57" s="218"/>
      <c r="O57" s="218"/>
      <c r="P57" s="218"/>
      <c r="Q57" s="368"/>
      <c r="R57" s="367"/>
      <c r="S57" s="351"/>
      <c r="T57" s="306"/>
      <c r="U57" s="278"/>
      <c r="V57" s="2"/>
      <c r="W57" s="2"/>
    </row>
    <row r="58" spans="1:23" customFormat="1" ht="10.35" customHeight="1">
      <c r="A58" s="106"/>
      <c r="B58" s="106"/>
      <c r="C58" s="278"/>
      <c r="D58" s="301"/>
      <c r="E58" s="88"/>
      <c r="F58" s="81"/>
      <c r="G58" s="81"/>
      <c r="H58" s="81"/>
      <c r="I58" s="81"/>
      <c r="J58" s="81"/>
      <c r="K58" s="81"/>
      <c r="L58" s="81"/>
      <c r="M58" s="81"/>
      <c r="N58" s="81"/>
      <c r="O58" s="81"/>
      <c r="P58" s="81"/>
      <c r="Q58" s="270"/>
      <c r="R58" s="261"/>
      <c r="S58" s="223"/>
      <c r="T58" s="306"/>
      <c r="U58" s="278"/>
      <c r="V58" s="2"/>
      <c r="W58" s="2"/>
    </row>
    <row r="59" spans="1:23" customFormat="1" ht="37.5" customHeight="1">
      <c r="A59" s="106"/>
      <c r="B59" s="106"/>
      <c r="C59" s="278"/>
      <c r="D59" s="301"/>
      <c r="E59" s="55"/>
      <c r="F59" s="662" t="s">
        <v>53</v>
      </c>
      <c r="G59" s="656"/>
      <c r="H59" s="656"/>
      <c r="I59" s="656"/>
      <c r="J59" s="656"/>
      <c r="K59" s="656"/>
      <c r="L59" s="656"/>
      <c r="M59" s="656"/>
      <c r="N59" s="656"/>
      <c r="O59" s="656"/>
      <c r="P59" s="48"/>
      <c r="Q59" s="151"/>
      <c r="R59" s="371">
        <f>Q59/12</f>
        <v>0</v>
      </c>
      <c r="S59" s="371">
        <f>$R$59*'05 Målinger'!$E$14</f>
        <v>0</v>
      </c>
      <c r="T59" s="306"/>
      <c r="U59" s="278"/>
      <c r="V59" s="2"/>
      <c r="W59" s="2"/>
    </row>
    <row r="60" spans="1:23" customFormat="1" ht="45.95" customHeight="1">
      <c r="A60" s="106"/>
      <c r="B60" s="106"/>
      <c r="C60" s="278"/>
      <c r="D60" s="301"/>
      <c r="E60" s="89"/>
      <c r="F60" s="663" t="s">
        <v>54</v>
      </c>
      <c r="G60" s="663"/>
      <c r="H60" s="663"/>
      <c r="I60" s="663"/>
      <c r="J60" s="663"/>
      <c r="K60" s="663"/>
      <c r="L60" s="663"/>
      <c r="M60" s="663"/>
      <c r="N60" s="663"/>
      <c r="O60" s="87"/>
      <c r="P60" s="87"/>
      <c r="Q60" s="92"/>
      <c r="R60" s="269"/>
      <c r="S60" s="224"/>
      <c r="T60" s="306"/>
      <c r="U60" s="278"/>
      <c r="V60" s="2"/>
      <c r="W60" s="2"/>
    </row>
    <row r="61" spans="1:23" customFormat="1" ht="20.100000000000001" customHeight="1">
      <c r="A61" s="106"/>
      <c r="B61" s="106"/>
      <c r="C61" s="278"/>
      <c r="D61" s="301"/>
      <c r="E61" s="218"/>
      <c r="F61" s="320"/>
      <c r="G61" s="218"/>
      <c r="H61" s="218"/>
      <c r="I61" s="218"/>
      <c r="J61" s="218"/>
      <c r="K61" s="218"/>
      <c r="L61" s="218"/>
      <c r="M61" s="325"/>
      <c r="N61" s="326"/>
      <c r="O61" s="326"/>
      <c r="P61" s="326"/>
      <c r="Q61" s="330"/>
      <c r="R61" s="356"/>
      <c r="S61" s="356"/>
      <c r="T61" s="306"/>
      <c r="U61" s="278"/>
      <c r="V61" s="2"/>
      <c r="W61" s="2"/>
    </row>
    <row r="62" spans="1:23" customFormat="1" ht="10.35" customHeight="1">
      <c r="A62" s="106"/>
      <c r="B62" s="106"/>
      <c r="C62" s="278"/>
      <c r="D62" s="301"/>
      <c r="E62" s="99"/>
      <c r="F62" s="98"/>
      <c r="G62" s="98"/>
      <c r="H62" s="98"/>
      <c r="I62" s="98"/>
      <c r="J62" s="98"/>
      <c r="K62" s="98"/>
      <c r="L62" s="98"/>
      <c r="M62" s="98"/>
      <c r="N62" s="98"/>
      <c r="O62" s="98"/>
      <c r="P62" s="98"/>
      <c r="Q62" s="98"/>
      <c r="R62" s="268"/>
      <c r="S62" s="223"/>
      <c r="T62" s="306"/>
      <c r="U62" s="278"/>
      <c r="V62" s="2"/>
      <c r="W62" s="2"/>
    </row>
    <row r="63" spans="1:23" customFormat="1" ht="40.35" customHeight="1">
      <c r="A63" s="106"/>
      <c r="B63" s="106"/>
      <c r="C63" s="278"/>
      <c r="D63" s="301"/>
      <c r="E63" s="55"/>
      <c r="F63" s="656" t="s">
        <v>55</v>
      </c>
      <c r="G63" s="656"/>
      <c r="H63" s="656"/>
      <c r="I63" s="656"/>
      <c r="J63" s="656"/>
      <c r="K63" s="656"/>
      <c r="L63" s="656"/>
      <c r="M63" s="656"/>
      <c r="N63" s="656"/>
      <c r="O63" s="656"/>
      <c r="P63" s="48"/>
      <c r="Q63" s="151"/>
      <c r="R63" s="371">
        <f>Q63/12</f>
        <v>0</v>
      </c>
      <c r="S63" s="371">
        <f>$R$63*'05 Målinger'!$E$14</f>
        <v>0</v>
      </c>
      <c r="T63" s="306"/>
      <c r="U63" s="278"/>
      <c r="V63" s="2"/>
      <c r="W63" s="2"/>
    </row>
    <row r="64" spans="1:23" customFormat="1" ht="10.35" customHeight="1">
      <c r="A64" s="106"/>
      <c r="B64" s="106"/>
      <c r="C64" s="278"/>
      <c r="D64" s="301"/>
      <c r="E64" s="89"/>
      <c r="F64" s="85"/>
      <c r="G64" s="85"/>
      <c r="H64" s="85"/>
      <c r="I64" s="85"/>
      <c r="J64" s="85"/>
      <c r="K64" s="85"/>
      <c r="L64" s="85"/>
      <c r="M64" s="86"/>
      <c r="N64" s="87"/>
      <c r="O64" s="87"/>
      <c r="P64" s="87"/>
      <c r="Q64" s="97"/>
      <c r="R64" s="267"/>
      <c r="S64" s="222"/>
      <c r="T64" s="306"/>
      <c r="U64" s="278"/>
      <c r="V64" s="2"/>
      <c r="W64" s="2"/>
    </row>
    <row r="65" spans="1:23" customFormat="1" ht="20.100000000000001" customHeight="1">
      <c r="A65" s="106"/>
      <c r="B65" s="106"/>
      <c r="C65" s="278"/>
      <c r="D65" s="301"/>
      <c r="E65" s="218"/>
      <c r="F65" s="218"/>
      <c r="G65" s="218"/>
      <c r="H65" s="218"/>
      <c r="I65" s="218"/>
      <c r="J65" s="218"/>
      <c r="K65" s="218"/>
      <c r="L65" s="218"/>
      <c r="M65" s="325"/>
      <c r="N65" s="326"/>
      <c r="O65" s="326"/>
      <c r="P65" s="326"/>
      <c r="Q65" s="366"/>
      <c r="R65" s="365"/>
      <c r="S65" s="350"/>
      <c r="T65" s="349"/>
      <c r="U65" s="278"/>
      <c r="V65" s="2"/>
      <c r="W65" s="2"/>
    </row>
    <row r="66" spans="1:23" customFormat="1" ht="10.35" customHeight="1">
      <c r="A66" s="106"/>
      <c r="B66" s="106"/>
      <c r="C66" s="278"/>
      <c r="D66" s="301"/>
      <c r="E66" s="88"/>
      <c r="F66" s="81"/>
      <c r="G66" s="81"/>
      <c r="H66" s="81"/>
      <c r="I66" s="81"/>
      <c r="J66" s="81"/>
      <c r="K66" s="81"/>
      <c r="L66" s="81"/>
      <c r="M66" s="82"/>
      <c r="N66" s="83"/>
      <c r="O66" s="83"/>
      <c r="P66" s="83"/>
      <c r="Q66" s="95"/>
      <c r="R66" s="268"/>
      <c r="S66" s="223"/>
      <c r="T66" s="306"/>
      <c r="U66" s="278"/>
      <c r="V66" s="2"/>
      <c r="W66" s="2"/>
    </row>
    <row r="67" spans="1:23" customFormat="1" ht="40.35" customHeight="1">
      <c r="A67" s="106"/>
      <c r="B67" s="106"/>
      <c r="C67" s="278"/>
      <c r="D67" s="301"/>
      <c r="E67" s="55"/>
      <c r="F67" s="50" t="s">
        <v>56</v>
      </c>
      <c r="G67" s="50"/>
      <c r="H67" s="50"/>
      <c r="I67" s="50"/>
      <c r="J67" s="50"/>
      <c r="K67" s="50"/>
      <c r="L67" s="50"/>
      <c r="M67" s="50"/>
      <c r="N67" s="50"/>
      <c r="O67" s="50"/>
      <c r="P67" s="48"/>
      <c r="Q67" s="151"/>
      <c r="R67" s="371">
        <f>Q67/12</f>
        <v>0</v>
      </c>
      <c r="S67" s="371">
        <f>$R$67*'05 Målinger'!$E$14</f>
        <v>0</v>
      </c>
      <c r="T67" s="306"/>
      <c r="U67" s="278"/>
      <c r="V67" s="2"/>
      <c r="W67" s="2"/>
    </row>
    <row r="68" spans="1:23" customFormat="1" ht="30" customHeight="1">
      <c r="A68" s="106"/>
      <c r="B68" s="106"/>
      <c r="C68" s="278"/>
      <c r="D68" s="301"/>
      <c r="E68" s="89"/>
      <c r="F68" s="94" t="s">
        <v>57</v>
      </c>
      <c r="G68" s="85"/>
      <c r="H68" s="85"/>
      <c r="I68" s="85"/>
      <c r="J68" s="85"/>
      <c r="K68" s="85"/>
      <c r="L68" s="85"/>
      <c r="M68" s="85"/>
      <c r="N68" s="85"/>
      <c r="O68" s="85"/>
      <c r="P68" s="85"/>
      <c r="Q68" s="85"/>
      <c r="R68" s="269"/>
      <c r="S68" s="224"/>
      <c r="T68" s="306"/>
      <c r="U68" s="278"/>
      <c r="V68" s="2"/>
      <c r="W68" s="2"/>
    </row>
    <row r="69" spans="1:23" customFormat="1" ht="20.100000000000001" customHeight="1">
      <c r="A69" s="106"/>
      <c r="B69" s="106"/>
      <c r="C69" s="278"/>
      <c r="D69" s="301"/>
      <c r="E69" s="218"/>
      <c r="F69" s="320"/>
      <c r="G69" s="218"/>
      <c r="H69" s="218"/>
      <c r="I69" s="218"/>
      <c r="J69" s="218"/>
      <c r="K69" s="218"/>
      <c r="L69" s="218"/>
      <c r="M69" s="218"/>
      <c r="N69" s="218"/>
      <c r="O69" s="218"/>
      <c r="P69" s="218"/>
      <c r="Q69" s="218"/>
      <c r="R69" s="364"/>
      <c r="S69" s="351"/>
      <c r="T69" s="306"/>
      <c r="U69" s="278"/>
      <c r="V69" s="2"/>
      <c r="W69" s="2"/>
    </row>
    <row r="70" spans="1:23" customFormat="1" ht="10.35" customHeight="1">
      <c r="A70" s="106"/>
      <c r="B70" s="106"/>
      <c r="C70" s="278"/>
      <c r="D70" s="301"/>
      <c r="E70" s="88"/>
      <c r="F70" s="81"/>
      <c r="G70" s="81"/>
      <c r="H70" s="81"/>
      <c r="I70" s="81"/>
      <c r="J70" s="81"/>
      <c r="K70" s="81"/>
      <c r="L70" s="81"/>
      <c r="M70" s="81"/>
      <c r="N70" s="81"/>
      <c r="O70" s="81"/>
      <c r="P70" s="81"/>
      <c r="Q70" s="81"/>
      <c r="R70" s="268"/>
      <c r="S70" s="223"/>
      <c r="T70" s="306"/>
      <c r="U70" s="278"/>
      <c r="V70" s="2"/>
      <c r="W70" s="2"/>
    </row>
    <row r="71" spans="1:23" customFormat="1" ht="40.35" customHeight="1">
      <c r="A71" s="106"/>
      <c r="B71" s="106"/>
      <c r="C71" s="278"/>
      <c r="D71" s="301"/>
      <c r="E71" s="55"/>
      <c r="F71" s="656" t="s">
        <v>58</v>
      </c>
      <c r="G71" s="656"/>
      <c r="H71" s="656"/>
      <c r="I71" s="656"/>
      <c r="J71" s="656"/>
      <c r="K71" s="656"/>
      <c r="L71" s="656"/>
      <c r="M71" s="656"/>
      <c r="N71" s="656"/>
      <c r="O71" s="656"/>
      <c r="P71" s="48"/>
      <c r="Q71" s="151"/>
      <c r="R71" s="371">
        <f>Q71/12</f>
        <v>0</v>
      </c>
      <c r="S71" s="371">
        <f>$R$71*'05 Målinger'!$E$14</f>
        <v>0</v>
      </c>
      <c r="T71" s="306"/>
      <c r="U71" s="278"/>
      <c r="V71" s="2"/>
      <c r="W71" s="2"/>
    </row>
    <row r="72" spans="1:23" customFormat="1" ht="30" customHeight="1">
      <c r="A72" s="106"/>
      <c r="B72" s="106"/>
      <c r="C72" s="278"/>
      <c r="D72" s="301"/>
      <c r="E72" s="89"/>
      <c r="F72" s="94" t="s">
        <v>59</v>
      </c>
      <c r="G72" s="85"/>
      <c r="H72" s="85"/>
      <c r="I72" s="85"/>
      <c r="J72" s="85"/>
      <c r="K72" s="85"/>
      <c r="L72" s="85"/>
      <c r="M72" s="86"/>
      <c r="N72" s="87"/>
      <c r="O72" s="87"/>
      <c r="P72" s="87"/>
      <c r="Q72" s="92"/>
      <c r="R72" s="269"/>
      <c r="S72" s="224"/>
      <c r="T72" s="306"/>
      <c r="U72" s="278"/>
      <c r="V72" s="2"/>
      <c r="W72" s="2"/>
    </row>
    <row r="73" spans="1:23" customFormat="1" ht="20.100000000000001" customHeight="1" thickBot="1">
      <c r="A73" s="106"/>
      <c r="B73" s="106"/>
      <c r="C73" s="278"/>
      <c r="D73" s="303"/>
      <c r="E73" s="304"/>
      <c r="F73" s="344"/>
      <c r="G73" s="304"/>
      <c r="H73" s="304"/>
      <c r="I73" s="304"/>
      <c r="J73" s="304"/>
      <c r="K73" s="304"/>
      <c r="L73" s="304"/>
      <c r="M73" s="332"/>
      <c r="N73" s="333"/>
      <c r="O73" s="333"/>
      <c r="P73" s="333"/>
      <c r="Q73" s="345"/>
      <c r="R73" s="346"/>
      <c r="S73" s="346"/>
      <c r="T73" s="308"/>
      <c r="U73" s="278"/>
      <c r="V73" s="2"/>
      <c r="W73" s="2"/>
    </row>
    <row r="74" spans="1:23" customFormat="1" ht="10.35" customHeight="1">
      <c r="A74" s="106"/>
      <c r="B74" s="106"/>
      <c r="C74" s="278"/>
      <c r="D74" s="278"/>
      <c r="E74" s="278"/>
      <c r="F74" s="278"/>
      <c r="G74" s="278"/>
      <c r="H74" s="278"/>
      <c r="I74" s="278"/>
      <c r="J74" s="278"/>
      <c r="K74" s="278"/>
      <c r="L74" s="278"/>
      <c r="M74" s="278"/>
      <c r="N74" s="278"/>
      <c r="O74" s="278"/>
      <c r="P74" s="278"/>
      <c r="Q74" s="278"/>
      <c r="R74" s="319"/>
      <c r="S74" s="319"/>
      <c r="T74" s="278"/>
      <c r="U74" s="278"/>
    </row>
    <row r="75" spans="1:23" customFormat="1" ht="10.35" customHeight="1" thickBot="1">
      <c r="A75" s="106"/>
      <c r="B75" s="106"/>
      <c r="C75" s="278"/>
      <c r="D75" s="278"/>
      <c r="E75" s="278"/>
      <c r="F75" s="278"/>
      <c r="G75" s="278"/>
      <c r="H75" s="278"/>
      <c r="I75" s="278"/>
      <c r="J75" s="278"/>
      <c r="K75" s="278"/>
      <c r="L75" s="278"/>
      <c r="M75" s="278"/>
      <c r="N75" s="278"/>
      <c r="O75" s="278"/>
      <c r="P75" s="278"/>
      <c r="Q75" s="278"/>
      <c r="R75" s="319"/>
      <c r="S75" s="319"/>
      <c r="T75" s="278"/>
      <c r="U75" s="278"/>
    </row>
    <row r="76" spans="1:23" customFormat="1" ht="20.100000000000001" customHeight="1">
      <c r="A76" s="106"/>
      <c r="B76" s="106"/>
      <c r="C76" s="278"/>
      <c r="D76" s="342"/>
      <c r="E76" s="338"/>
      <c r="F76" s="339"/>
      <c r="G76" s="338"/>
      <c r="H76" s="338"/>
      <c r="I76" s="338"/>
      <c r="J76" s="338"/>
      <c r="K76" s="338"/>
      <c r="L76" s="338"/>
      <c r="M76" s="338"/>
      <c r="N76" s="338"/>
      <c r="O76" s="338"/>
      <c r="P76" s="338"/>
      <c r="Q76" s="338"/>
      <c r="R76" s="352"/>
      <c r="S76" s="657"/>
      <c r="T76" s="347"/>
      <c r="U76" s="278"/>
    </row>
    <row r="77" spans="1:23" customFormat="1" ht="29.25" customHeight="1">
      <c r="A77" s="106"/>
      <c r="B77" s="106"/>
      <c r="C77" s="278"/>
      <c r="D77" s="324"/>
      <c r="E77" s="337" t="s">
        <v>60</v>
      </c>
      <c r="F77" s="289"/>
      <c r="G77" s="299"/>
      <c r="H77" s="299"/>
      <c r="I77" s="299"/>
      <c r="J77" s="299"/>
      <c r="K77" s="299"/>
      <c r="L77" s="299"/>
      <c r="M77" s="299"/>
      <c r="N77" s="299"/>
      <c r="O77" s="299"/>
      <c r="P77" s="299"/>
      <c r="Q77" s="299"/>
      <c r="R77" s="353"/>
      <c r="S77" s="658"/>
      <c r="T77" s="348"/>
      <c r="U77" s="278"/>
    </row>
    <row r="78" spans="1:23" s="105" customFormat="1" ht="38.25" customHeight="1">
      <c r="A78" s="107"/>
      <c r="B78" s="107"/>
      <c r="C78" s="318"/>
      <c r="D78" s="360"/>
      <c r="E78" s="357" t="s">
        <v>61</v>
      </c>
      <c r="F78" s="358"/>
      <c r="G78" s="359"/>
      <c r="H78" s="359"/>
      <c r="I78" s="359"/>
      <c r="J78" s="359"/>
      <c r="K78" s="359"/>
      <c r="L78" s="359"/>
      <c r="M78" s="359"/>
      <c r="N78" s="359"/>
      <c r="O78" s="359"/>
      <c r="P78" s="359"/>
      <c r="Q78" s="373" t="s">
        <v>36</v>
      </c>
      <c r="R78" s="374" t="s">
        <v>37</v>
      </c>
      <c r="S78" s="375" t="s">
        <v>38</v>
      </c>
      <c r="T78" s="361"/>
      <c r="U78" s="318"/>
    </row>
    <row r="79" spans="1:23" customFormat="1" ht="10.35" customHeight="1">
      <c r="A79" s="106"/>
      <c r="B79" s="106"/>
      <c r="C79" s="278"/>
      <c r="D79" s="301"/>
      <c r="E79" s="99"/>
      <c r="F79" s="98"/>
      <c r="G79" s="98"/>
      <c r="H79" s="98"/>
      <c r="I79" s="98"/>
      <c r="J79" s="98"/>
      <c r="K79" s="98"/>
      <c r="L79" s="98"/>
      <c r="M79" s="98"/>
      <c r="N79" s="98"/>
      <c r="O79" s="98"/>
      <c r="P79" s="98"/>
      <c r="Q79" s="271"/>
      <c r="R79" s="261"/>
      <c r="S79" s="223"/>
      <c r="T79" s="306"/>
      <c r="U79" s="278"/>
    </row>
    <row r="80" spans="1:23" customFormat="1" ht="40.35" customHeight="1">
      <c r="A80" s="106"/>
      <c r="B80" s="106"/>
      <c r="C80" s="278"/>
      <c r="D80" s="301"/>
      <c r="E80" s="55"/>
      <c r="F80" s="656" t="s">
        <v>62</v>
      </c>
      <c r="G80" s="656"/>
      <c r="H80" s="656"/>
      <c r="I80" s="656"/>
      <c r="J80" s="656"/>
      <c r="K80" s="656"/>
      <c r="L80" s="656"/>
      <c r="M80" s="656"/>
      <c r="N80" s="656"/>
      <c r="O80" s="656"/>
      <c r="P80" s="48"/>
      <c r="Q80" s="372">
        <f>Q51+Q55+Q59+Q63+Q67+Q71</f>
        <v>0</v>
      </c>
      <c r="R80" s="371">
        <f>Q80/12</f>
        <v>0</v>
      </c>
      <c r="S80" s="371">
        <f>$R$80*'05 Målinger'!$E$14</f>
        <v>0</v>
      </c>
      <c r="T80" s="306"/>
      <c r="U80" s="278"/>
    </row>
    <row r="81" spans="1:21" customFormat="1" ht="10.35" customHeight="1">
      <c r="A81" s="106"/>
      <c r="B81" s="106"/>
      <c r="C81" s="278"/>
      <c r="D81" s="301"/>
      <c r="E81" s="89"/>
      <c r="F81" s="85"/>
      <c r="G81" s="85"/>
      <c r="H81" s="85"/>
      <c r="I81" s="85"/>
      <c r="J81" s="85"/>
      <c r="K81" s="85"/>
      <c r="L81" s="85"/>
      <c r="M81" s="86"/>
      <c r="N81" s="87"/>
      <c r="O81" s="87"/>
      <c r="P81" s="87"/>
      <c r="Q81" s="97"/>
      <c r="R81" s="267"/>
      <c r="S81" s="222"/>
      <c r="T81" s="306"/>
      <c r="U81" s="278"/>
    </row>
    <row r="82" spans="1:21" customFormat="1" ht="20.100000000000001" customHeight="1">
      <c r="A82" s="106"/>
      <c r="B82" s="106"/>
      <c r="C82" s="278"/>
      <c r="D82" s="301"/>
      <c r="E82" s="218"/>
      <c r="F82" s="218"/>
      <c r="G82" s="218"/>
      <c r="H82" s="218"/>
      <c r="I82" s="218"/>
      <c r="J82" s="218"/>
      <c r="K82" s="218"/>
      <c r="L82" s="218"/>
      <c r="M82" s="325"/>
      <c r="N82" s="326"/>
      <c r="O82" s="326"/>
      <c r="P82" s="326"/>
      <c r="Q82" s="327"/>
      <c r="R82" s="363"/>
      <c r="S82" s="350"/>
      <c r="T82" s="349"/>
      <c r="U82" s="278"/>
    </row>
    <row r="83" spans="1:21" customFormat="1" ht="18.75">
      <c r="A83" s="106"/>
      <c r="B83" s="106"/>
      <c r="C83" s="278"/>
      <c r="D83" s="301"/>
      <c r="E83" s="88"/>
      <c r="F83" s="81"/>
      <c r="G83" s="81"/>
      <c r="H83" s="81"/>
      <c r="I83" s="81"/>
      <c r="J83" s="81"/>
      <c r="K83" s="81"/>
      <c r="L83" s="81"/>
      <c r="M83" s="82"/>
      <c r="N83" s="83"/>
      <c r="O83" s="83"/>
      <c r="P83" s="83"/>
      <c r="Q83" s="95"/>
      <c r="R83" s="268"/>
      <c r="S83" s="223"/>
      <c r="T83" s="306"/>
      <c r="U83" s="278"/>
    </row>
    <row r="84" spans="1:21" customFormat="1" ht="40.35" customHeight="1">
      <c r="A84" s="106"/>
      <c r="B84" s="106"/>
      <c r="C84" s="278"/>
      <c r="D84" s="301"/>
      <c r="E84" s="55"/>
      <c r="F84" s="50" t="s">
        <v>63</v>
      </c>
      <c r="G84" s="50"/>
      <c r="H84" s="50"/>
      <c r="I84" s="50"/>
      <c r="J84" s="50"/>
      <c r="K84" s="50"/>
      <c r="L84" s="50"/>
      <c r="M84" s="50"/>
      <c r="N84" s="50"/>
      <c r="O84" s="50"/>
      <c r="P84" s="48"/>
      <c r="Q84" s="372">
        <f>Q34+Q38+Q42+Q51+Q55+Q59+Q63+Q67+Q71</f>
        <v>780000</v>
      </c>
      <c r="R84" s="371">
        <f>Q84/12</f>
        <v>65000</v>
      </c>
      <c r="S84" s="371">
        <f>$R$84*'05 Målinger'!$E$14</f>
        <v>195000</v>
      </c>
      <c r="T84" s="306"/>
      <c r="U84" s="278"/>
    </row>
    <row r="85" spans="1:21" s="248" customFormat="1" ht="30" customHeight="1">
      <c r="A85" s="246"/>
      <c r="B85" s="246"/>
      <c r="C85" s="285"/>
      <c r="D85" s="302"/>
      <c r="E85" s="273"/>
      <c r="F85" s="94" t="s">
        <v>64</v>
      </c>
      <c r="G85" s="274"/>
      <c r="H85" s="274"/>
      <c r="I85" s="274"/>
      <c r="J85" s="274"/>
      <c r="K85" s="274"/>
      <c r="L85" s="274"/>
      <c r="M85" s="274"/>
      <c r="N85" s="274"/>
      <c r="O85" s="274"/>
      <c r="P85" s="274"/>
      <c r="Q85" s="275"/>
      <c r="R85" s="274"/>
      <c r="S85" s="276"/>
      <c r="T85" s="307"/>
      <c r="U85" s="285"/>
    </row>
    <row r="86" spans="1:21" customFormat="1" ht="20.100000000000001" customHeight="1" thickBot="1">
      <c r="A86" s="106"/>
      <c r="B86" s="106"/>
      <c r="C86" s="278"/>
      <c r="D86" s="303"/>
      <c r="E86" s="304"/>
      <c r="F86" s="344"/>
      <c r="G86" s="304"/>
      <c r="H86" s="304"/>
      <c r="I86" s="304"/>
      <c r="J86" s="304"/>
      <c r="K86" s="304"/>
      <c r="L86" s="304"/>
      <c r="M86" s="304"/>
      <c r="N86" s="304"/>
      <c r="O86" s="304"/>
      <c r="P86" s="304"/>
      <c r="Q86" s="304"/>
      <c r="R86" s="304"/>
      <c r="S86" s="304"/>
      <c r="T86" s="308"/>
      <c r="U86" s="278"/>
    </row>
    <row r="87" spans="1:21" ht="73.5" customHeight="1">
      <c r="C87" s="278"/>
      <c r="D87" s="278"/>
      <c r="E87" s="278"/>
      <c r="F87" s="278"/>
      <c r="G87" s="278"/>
      <c r="H87" s="278"/>
      <c r="I87" s="278"/>
      <c r="J87" s="278"/>
      <c r="K87" s="278"/>
      <c r="L87" s="278"/>
      <c r="M87" s="278"/>
      <c r="N87" s="278"/>
      <c r="O87" s="278"/>
      <c r="P87" s="278"/>
      <c r="Q87" s="278"/>
      <c r="R87" s="278"/>
      <c r="S87" s="278"/>
      <c r="T87" s="278"/>
      <c r="U87" s="278"/>
    </row>
  </sheetData>
  <sheetProtection sheet="1" selectLockedCells="1"/>
  <mergeCells count="19">
    <mergeCell ref="R15:S15"/>
    <mergeCell ref="R11:S11"/>
    <mergeCell ref="S29:S30"/>
    <mergeCell ref="F34:O34"/>
    <mergeCell ref="F42:O42"/>
    <mergeCell ref="F12:Q12"/>
    <mergeCell ref="F71:O71"/>
    <mergeCell ref="S76:S77"/>
    <mergeCell ref="F80:O80"/>
    <mergeCell ref="R19:S19"/>
    <mergeCell ref="S46:S47"/>
    <mergeCell ref="F20:P20"/>
    <mergeCell ref="F59:O59"/>
    <mergeCell ref="F63:O63"/>
    <mergeCell ref="F52:P52"/>
    <mergeCell ref="F56:N56"/>
    <mergeCell ref="F55:N55"/>
    <mergeCell ref="F60:N60"/>
    <mergeCell ref="E48:O48"/>
  </mergeCells>
  <pageMargins left="0.7" right="0.7" top="0.75" bottom="0.75" header="0.3" footer="0.3"/>
  <pageSetup scale="25"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55C94B-A869-4D69-9BA0-9643385A0B00}">
  <sheetPr codeName="Sheet7">
    <tabColor rgb="FFDDEBF7"/>
    <pageSetUpPr fitToPage="1"/>
  </sheetPr>
  <dimension ref="A1:AB199"/>
  <sheetViews>
    <sheetView topLeftCell="A8" zoomScale="40" zoomScaleNormal="40" workbookViewId="0">
      <selection activeCell="J18" sqref="J18"/>
    </sheetView>
  </sheetViews>
  <sheetFormatPr defaultColWidth="0" defaultRowHeight="0" customHeight="1" zeroHeight="1"/>
  <cols>
    <col min="1" max="1" width="9.42578125" style="117" customWidth="1"/>
    <col min="2" max="2" width="6.7109375" style="118" customWidth="1"/>
    <col min="3" max="3" width="50.7109375" style="148" customWidth="1"/>
    <col min="4" max="4" width="50.7109375" style="149" customWidth="1"/>
    <col min="5" max="6" width="50.7109375" style="150" customWidth="1"/>
    <col min="7" max="7" width="50.7109375" style="251" customWidth="1"/>
    <col min="8" max="14" width="50.7109375" style="150" customWidth="1"/>
    <col min="15" max="15" width="50.7109375" style="250" customWidth="1"/>
    <col min="16" max="16" width="50.7109375" style="249" customWidth="1"/>
    <col min="17" max="17" width="50.7109375" style="146" customWidth="1"/>
    <col min="18" max="18" width="7.42578125" style="147" customWidth="1"/>
    <col min="19" max="19" width="11.28515625" style="121" customWidth="1"/>
    <col min="20" max="16384" width="9.140625" style="119" hidden="1"/>
  </cols>
  <sheetData>
    <row r="1" spans="1:28" s="118" customFormat="1" ht="27.75" hidden="1">
      <c r="E1" s="378"/>
      <c r="F1" s="378"/>
      <c r="G1" s="378"/>
      <c r="H1" s="378"/>
      <c r="I1" s="378"/>
      <c r="J1" s="378"/>
      <c r="K1" s="378"/>
      <c r="L1" s="378"/>
      <c r="M1" s="378"/>
      <c r="N1" s="378"/>
      <c r="O1" s="378"/>
      <c r="P1" s="120"/>
      <c r="Q1" s="120"/>
      <c r="R1" s="120"/>
      <c r="S1" s="120"/>
    </row>
    <row r="2" spans="1:28" ht="30" customHeight="1">
      <c r="A2" s="118"/>
      <c r="C2" s="118"/>
      <c r="D2" s="118"/>
      <c r="E2" s="378"/>
      <c r="F2" s="378"/>
      <c r="G2" s="378"/>
      <c r="H2" s="378"/>
      <c r="I2" s="378"/>
      <c r="J2" s="378"/>
      <c r="K2" s="378"/>
      <c r="L2" s="378"/>
      <c r="M2" s="378"/>
      <c r="N2" s="378"/>
      <c r="O2" s="378"/>
      <c r="P2" s="379"/>
      <c r="Q2" s="379"/>
      <c r="R2" s="379"/>
      <c r="S2" s="379"/>
      <c r="T2" s="122"/>
      <c r="U2" s="122"/>
      <c r="V2" s="122"/>
      <c r="W2" s="122"/>
      <c r="X2" s="122"/>
      <c r="Y2" s="122"/>
      <c r="Z2" s="122"/>
      <c r="AA2" s="122"/>
      <c r="AB2" s="122"/>
    </row>
    <row r="3" spans="1:28" ht="98.1" customHeight="1">
      <c r="A3" s="118"/>
      <c r="C3" s="377"/>
      <c r="D3" s="377"/>
      <c r="E3" s="378"/>
      <c r="F3" s="378"/>
      <c r="G3" s="378"/>
      <c r="H3" s="378"/>
      <c r="I3" s="378"/>
      <c r="J3" s="378"/>
      <c r="K3" s="378"/>
      <c r="L3" s="378"/>
      <c r="M3" s="378"/>
      <c r="N3" s="378"/>
      <c r="O3" s="378"/>
      <c r="P3" s="379"/>
      <c r="Q3" s="379"/>
      <c r="R3" s="379"/>
      <c r="S3" s="379"/>
      <c r="T3" s="123"/>
      <c r="U3" s="123"/>
      <c r="V3" s="123"/>
      <c r="W3" s="123"/>
      <c r="X3" s="123"/>
      <c r="Y3" s="123"/>
      <c r="Z3" s="123"/>
      <c r="AA3" s="123"/>
      <c r="AB3" s="123"/>
    </row>
    <row r="4" spans="1:28" ht="364.5" customHeight="1">
      <c r="A4" s="118"/>
      <c r="C4" s="380"/>
      <c r="D4" s="380"/>
      <c r="E4" s="380"/>
      <c r="F4" s="380"/>
      <c r="G4" s="380"/>
      <c r="H4" s="380"/>
      <c r="I4" s="380"/>
      <c r="J4" s="380"/>
      <c r="K4" s="380"/>
      <c r="L4" s="380"/>
      <c r="M4" s="380"/>
      <c r="N4" s="380"/>
      <c r="O4" s="380"/>
      <c r="P4" s="120"/>
      <c r="Q4" s="120"/>
      <c r="R4" s="120"/>
      <c r="S4" s="120"/>
    </row>
    <row r="5" spans="1:28" ht="92.85" customHeight="1">
      <c r="A5" s="381"/>
      <c r="B5" s="381"/>
      <c r="C5" s="671" t="s">
        <v>65</v>
      </c>
      <c r="D5" s="672"/>
      <c r="E5" s="391">
        <f>COUNTA(C9:C199)</f>
        <v>12</v>
      </c>
      <c r="F5" s="382"/>
      <c r="G5" s="382"/>
      <c r="H5" s="382"/>
      <c r="I5" s="383"/>
      <c r="J5" s="382"/>
      <c r="K5" s="382"/>
      <c r="L5" s="382"/>
      <c r="M5" s="382"/>
      <c r="N5" s="382"/>
      <c r="O5" s="382"/>
      <c r="P5" s="381"/>
      <c r="Q5" s="381"/>
      <c r="R5" s="381"/>
      <c r="S5" s="384"/>
    </row>
    <row r="6" spans="1:28" s="124" customFormat="1" ht="46.35" customHeight="1">
      <c r="A6" s="384"/>
      <c r="B6" s="384"/>
      <c r="C6" s="385"/>
      <c r="D6" s="384"/>
      <c r="E6" s="386"/>
      <c r="F6" s="387"/>
      <c r="G6" s="388"/>
      <c r="H6" s="669"/>
      <c r="I6" s="669"/>
      <c r="J6" s="669"/>
      <c r="K6" s="669"/>
      <c r="L6" s="669"/>
      <c r="M6" s="388"/>
      <c r="N6" s="388"/>
      <c r="O6" s="389"/>
      <c r="P6" s="670"/>
      <c r="Q6" s="670"/>
      <c r="R6" s="390"/>
      <c r="S6" s="393"/>
    </row>
    <row r="7" spans="1:28" s="130" customFormat="1" ht="40.35" customHeight="1">
      <c r="A7" s="392"/>
      <c r="B7" s="125"/>
      <c r="C7" s="126"/>
      <c r="D7" s="126"/>
      <c r="E7" s="118"/>
      <c r="F7" s="126"/>
      <c r="G7" s="126"/>
      <c r="H7" s="126"/>
      <c r="I7" s="126"/>
      <c r="J7" s="126"/>
      <c r="K7" s="126"/>
      <c r="L7" s="126"/>
      <c r="M7" s="126"/>
      <c r="N7" s="126"/>
      <c r="O7" s="127"/>
      <c r="P7" s="128"/>
      <c r="Q7" s="128"/>
      <c r="R7" s="129"/>
      <c r="S7" s="394"/>
    </row>
    <row r="8" spans="1:28" s="130" customFormat="1" ht="129" customHeight="1">
      <c r="A8" s="392"/>
      <c r="B8" s="131"/>
      <c r="C8" s="396" t="s">
        <v>66</v>
      </c>
      <c r="D8" s="396" t="s">
        <v>67</v>
      </c>
      <c r="E8" s="396" t="s">
        <v>68</v>
      </c>
      <c r="F8" s="396" t="s">
        <v>69</v>
      </c>
      <c r="G8" s="396" t="s">
        <v>70</v>
      </c>
      <c r="H8" s="396" t="s">
        <v>71</v>
      </c>
      <c r="I8" s="396" t="s">
        <v>72</v>
      </c>
      <c r="J8" s="396" t="s">
        <v>73</v>
      </c>
      <c r="K8" s="396" t="s">
        <v>74</v>
      </c>
      <c r="L8" s="396" t="s">
        <v>75</v>
      </c>
      <c r="M8" s="396" t="s">
        <v>76</v>
      </c>
      <c r="N8" s="397" t="s">
        <v>77</v>
      </c>
      <c r="O8" s="398" t="s">
        <v>78</v>
      </c>
      <c r="P8" s="399" t="s">
        <v>79</v>
      </c>
      <c r="Q8" s="400" t="s">
        <v>80</v>
      </c>
      <c r="R8" s="132"/>
      <c r="S8" s="395"/>
    </row>
    <row r="9" spans="1:28" s="130" customFormat="1" ht="76.349999999999994" customHeight="1">
      <c r="A9" s="392"/>
      <c r="B9" s="131"/>
      <c r="C9" s="133">
        <v>100001</v>
      </c>
      <c r="D9" s="133" t="s">
        <v>81</v>
      </c>
      <c r="E9" s="134" t="s">
        <v>82</v>
      </c>
      <c r="F9" s="134">
        <v>1937</v>
      </c>
      <c r="G9" s="135">
        <v>44958</v>
      </c>
      <c r="H9" s="136">
        <v>18</v>
      </c>
      <c r="I9" s="137" t="s">
        <v>83</v>
      </c>
      <c r="J9" s="137" t="s">
        <v>22</v>
      </c>
      <c r="K9" s="143" t="s">
        <v>24</v>
      </c>
      <c r="L9" s="143" t="s">
        <v>26</v>
      </c>
      <c r="M9" s="143"/>
      <c r="N9" s="143"/>
      <c r="O9" s="538"/>
      <c r="P9" s="401">
        <f ca="1">IF(ISBLANK('04 Brukerregistrering'!G9), "", IF(O9="", (TODAY()-'04 Brukerregistrering'!G9)/30, (YEAR(O9)-YEAR('04 Brukerregistrering'!G9))*12 + MONTH(O9)-MONTH('04 Brukerregistrering'!G9)))</f>
        <v>40.533333333333331</v>
      </c>
      <c r="Q9" s="402">
        <f ca="1">IF('04 Brukerregistrering'!$G9="",0,'Kostnader teknologi'!J8)</f>
        <v>23306.666666666664</v>
      </c>
      <c r="R9" s="138"/>
      <c r="S9" s="395"/>
    </row>
    <row r="10" spans="1:28" s="130" customFormat="1" ht="40.35" customHeight="1">
      <c r="A10" s="392"/>
      <c r="B10" s="131"/>
      <c r="C10" s="139">
        <v>100002</v>
      </c>
      <c r="D10" s="139" t="s">
        <v>81</v>
      </c>
      <c r="E10" s="140" t="s">
        <v>84</v>
      </c>
      <c r="F10" s="140">
        <v>1998</v>
      </c>
      <c r="G10" s="141">
        <v>45484</v>
      </c>
      <c r="H10" s="142">
        <v>20</v>
      </c>
      <c r="I10" s="143" t="s">
        <v>85</v>
      </c>
      <c r="J10" s="143" t="s">
        <v>23</v>
      </c>
      <c r="K10" s="143"/>
      <c r="L10" s="143"/>
      <c r="M10" s="143"/>
      <c r="N10" s="143"/>
      <c r="O10" s="144">
        <v>45612</v>
      </c>
      <c r="P10" s="401">
        <f ca="1">IF(ISBLANK('04 Brukerregistrering'!G10), "", IF(O10="", (TODAY()-'04 Brukerregistrering'!G10)/30, (YEAR(O10)-YEAR('04 Brukerregistrering'!G10))*12 + MONTH(O10)-MONTH('04 Brukerregistrering'!G10)))</f>
        <v>4</v>
      </c>
      <c r="Q10" s="402">
        <f ca="1">IF('04 Brukerregistrering'!$G10="",0,'Kostnader teknologi'!J9)</f>
        <v>41.666666666666664</v>
      </c>
      <c r="R10" s="138"/>
      <c r="S10" s="395"/>
    </row>
    <row r="11" spans="1:28" s="130" customFormat="1" ht="40.35" customHeight="1">
      <c r="A11" s="392"/>
      <c r="B11" s="131"/>
      <c r="C11" s="139">
        <v>100003</v>
      </c>
      <c r="D11" s="139" t="s">
        <v>86</v>
      </c>
      <c r="E11" s="140" t="s">
        <v>84</v>
      </c>
      <c r="F11" s="140">
        <v>2001</v>
      </c>
      <c r="G11" s="141">
        <v>45476</v>
      </c>
      <c r="H11" s="142">
        <v>20</v>
      </c>
      <c r="I11" s="143" t="s">
        <v>85</v>
      </c>
      <c r="J11" s="143" t="s">
        <v>26</v>
      </c>
      <c r="K11" s="143"/>
      <c r="L11" s="143"/>
      <c r="M11" s="143"/>
      <c r="N11" s="143"/>
      <c r="O11" s="144">
        <v>45987</v>
      </c>
      <c r="P11" s="401">
        <f ca="1">IF(ISBLANK('04 Brukerregistrering'!G11), "", IF(O11="", (TODAY()-'04 Brukerregistrering'!G11)/30, (YEAR(O11)-YEAR('04 Brukerregistrering'!G11))*12 + MONTH(O11)-MONTH('04 Brukerregistrering'!G11)))</f>
        <v>16</v>
      </c>
      <c r="Q11" s="402">
        <f ca="1">IF('04 Brukerregistrering'!$G11="",0,'Kostnader teknologi'!J10)</f>
        <v>3733.333333333333</v>
      </c>
      <c r="R11" s="138"/>
      <c r="S11" s="395"/>
    </row>
    <row r="12" spans="1:28" s="130" customFormat="1" ht="40.35" customHeight="1">
      <c r="A12" s="392"/>
      <c r="B12" s="131"/>
      <c r="C12" s="139">
        <v>100004</v>
      </c>
      <c r="D12" s="139" t="s">
        <v>81</v>
      </c>
      <c r="E12" s="140" t="s">
        <v>84</v>
      </c>
      <c r="F12" s="140">
        <v>1945</v>
      </c>
      <c r="G12" s="141">
        <v>45505</v>
      </c>
      <c r="H12" s="142">
        <v>5</v>
      </c>
      <c r="I12" s="143" t="s">
        <v>87</v>
      </c>
      <c r="J12" s="143" t="s">
        <v>25</v>
      </c>
      <c r="K12" s="143" t="s">
        <v>26</v>
      </c>
      <c r="L12" s="143" t="s">
        <v>21</v>
      </c>
      <c r="M12" s="143"/>
      <c r="N12" s="143"/>
      <c r="O12" s="144"/>
      <c r="P12" s="401">
        <f ca="1">IF(ISBLANK('04 Brukerregistrering'!G12), "", IF(O12="", (TODAY()-'04 Brukerregistrering'!G12)/30, (YEAR(O12)-YEAR('04 Brukerregistrering'!G12))*12 + MONTH(O12)-MONTH('04 Brukerregistrering'!G12)))</f>
        <v>22.3</v>
      </c>
      <c r="Q12" s="402">
        <f ca="1">IF('04 Brukerregistrering'!$G12="",0,'Kostnader teknologi'!J11)</f>
        <v>6132.4999999999991</v>
      </c>
      <c r="R12" s="138"/>
      <c r="S12" s="395"/>
    </row>
    <row r="13" spans="1:28" s="130" customFormat="1" ht="40.35" customHeight="1">
      <c r="A13" s="392"/>
      <c r="B13" s="131"/>
      <c r="C13" s="139">
        <v>100005</v>
      </c>
      <c r="D13" s="139" t="s">
        <v>88</v>
      </c>
      <c r="E13" s="140" t="s">
        <v>89</v>
      </c>
      <c r="F13" s="140">
        <v>1951</v>
      </c>
      <c r="G13" s="145">
        <v>45551</v>
      </c>
      <c r="H13" s="142">
        <v>30</v>
      </c>
      <c r="I13" s="143" t="s">
        <v>87</v>
      </c>
      <c r="J13" s="143" t="s">
        <v>90</v>
      </c>
      <c r="K13" s="143" t="s">
        <v>21</v>
      </c>
      <c r="L13" s="143" t="s">
        <v>22</v>
      </c>
      <c r="M13" s="143"/>
      <c r="N13" s="143"/>
      <c r="O13" s="144"/>
      <c r="P13" s="401">
        <f ca="1">IF(ISBLANK('04 Brukerregistrering'!G13), "", IF(O13="", (TODAY()-'04 Brukerregistrering'!G13)/30, (YEAR(O13)-YEAR('04 Brukerregistrering'!G13))*12 + MONTH(O13)-MONTH('04 Brukerregistrering'!G13)))</f>
        <v>20.766666666666666</v>
      </c>
      <c r="Q13" s="402">
        <f ca="1">IF('04 Brukerregistrering'!$G13="",0,'Kostnader teknologi'!J12)</f>
        <v>1038.3333333333335</v>
      </c>
      <c r="R13" s="138"/>
      <c r="S13" s="395"/>
    </row>
    <row r="14" spans="1:28" s="130" customFormat="1" ht="40.35" customHeight="1">
      <c r="A14" s="392"/>
      <c r="B14" s="131"/>
      <c r="C14" s="139">
        <v>100006</v>
      </c>
      <c r="D14" s="139" t="s">
        <v>86</v>
      </c>
      <c r="E14" s="140" t="s">
        <v>84</v>
      </c>
      <c r="F14" s="140">
        <v>1948</v>
      </c>
      <c r="G14" s="145">
        <v>45544</v>
      </c>
      <c r="H14" s="142">
        <v>30</v>
      </c>
      <c r="I14" s="143" t="s">
        <v>87</v>
      </c>
      <c r="J14" s="143" t="s">
        <v>21</v>
      </c>
      <c r="K14" s="143" t="s">
        <v>21</v>
      </c>
      <c r="L14" s="143"/>
      <c r="M14" s="143"/>
      <c r="N14" s="143"/>
      <c r="O14" s="144"/>
      <c r="P14" s="401">
        <f ca="1">IF(ISBLANK('04 Brukerregistrering'!G14), "", IF(O14="", (TODAY()-'04 Brukerregistrering'!G14)/30, (YEAR(O14)-YEAR('04 Brukerregistrering'!G14))*12 + MONTH(O14)-MONTH('04 Brukerregistrering'!G14)))</f>
        <v>21</v>
      </c>
      <c r="Q14" s="402">
        <f ca="1">IF('04 Brukerregistrering'!$G14="",0,'Kostnader teknologi'!J13)</f>
        <v>1400</v>
      </c>
      <c r="R14" s="138"/>
      <c r="S14" s="395"/>
    </row>
    <row r="15" spans="1:28" s="130" customFormat="1" ht="40.35" customHeight="1">
      <c r="A15" s="392"/>
      <c r="B15" s="131"/>
      <c r="C15" s="139">
        <v>100007</v>
      </c>
      <c r="D15" s="139" t="s">
        <v>81</v>
      </c>
      <c r="E15" s="140" t="s">
        <v>89</v>
      </c>
      <c r="F15" s="140">
        <v>1942</v>
      </c>
      <c r="G15" s="145">
        <v>45164</v>
      </c>
      <c r="H15" s="142">
        <v>10</v>
      </c>
      <c r="I15" s="143" t="s">
        <v>87</v>
      </c>
      <c r="J15" s="143" t="s">
        <v>22</v>
      </c>
      <c r="K15" s="143" t="s">
        <v>21</v>
      </c>
      <c r="L15" s="143"/>
      <c r="M15" s="143"/>
      <c r="N15" s="143"/>
      <c r="O15" s="144"/>
      <c r="P15" s="401">
        <f ca="1">IF(ISBLANK('04 Brukerregistrering'!G15), "", IF(O15="", (TODAY()-'04 Brukerregistrering'!G15)/30, (YEAR(O15)-YEAR('04 Brukerregistrering'!G15))*12 + MONTH(O15)-MONTH('04 Brukerregistrering'!G15)))</f>
        <v>33.666666666666664</v>
      </c>
      <c r="Q15" s="402">
        <f ca="1">IF('04 Brukerregistrering'!$G15="",0,'Kostnader teknologi'!J14)</f>
        <v>1683.3333333333333</v>
      </c>
      <c r="R15" s="138"/>
      <c r="S15" s="395"/>
    </row>
    <row r="16" spans="1:28" s="130" customFormat="1" ht="40.35" customHeight="1">
      <c r="A16" s="392"/>
      <c r="B16" s="131"/>
      <c r="C16" s="139">
        <v>100008</v>
      </c>
      <c r="D16" s="139" t="s">
        <v>81</v>
      </c>
      <c r="E16" s="140" t="s">
        <v>84</v>
      </c>
      <c r="F16" s="140">
        <v>1944</v>
      </c>
      <c r="G16" s="145">
        <v>44513</v>
      </c>
      <c r="H16" s="142">
        <v>35</v>
      </c>
      <c r="I16" s="143" t="s">
        <v>87</v>
      </c>
      <c r="J16" s="143" t="s">
        <v>26</v>
      </c>
      <c r="K16" s="143" t="s">
        <v>21</v>
      </c>
      <c r="L16" s="143"/>
      <c r="M16" s="143"/>
      <c r="N16" s="143"/>
      <c r="O16" s="144"/>
      <c r="P16" s="401">
        <f ca="1">IF(ISBLANK('04 Brukerregistrering'!G16), "", IF(O16="", (TODAY()-'04 Brukerregistrering'!G16)/30, (YEAR(O16)-YEAR('04 Brukerregistrering'!G16))*12 + MONTH(O16)-MONTH('04 Brukerregistrering'!G16)))</f>
        <v>55.366666666666667</v>
      </c>
      <c r="Q16" s="402">
        <f ca="1">IF('04 Brukerregistrering'!$G16="",0,'Kostnader teknologi'!J15)</f>
        <v>14764.444444444445</v>
      </c>
      <c r="R16" s="138"/>
      <c r="S16" s="395"/>
    </row>
    <row r="17" spans="1:19" s="130" customFormat="1" ht="40.35" customHeight="1">
      <c r="A17" s="392"/>
      <c r="B17" s="131"/>
      <c r="C17" s="139">
        <v>100009</v>
      </c>
      <c r="D17" s="139" t="s">
        <v>81</v>
      </c>
      <c r="E17" s="140" t="s">
        <v>82</v>
      </c>
      <c r="F17" s="140">
        <v>1965</v>
      </c>
      <c r="G17" s="145">
        <v>44630</v>
      </c>
      <c r="H17" s="142">
        <v>40</v>
      </c>
      <c r="I17" s="143" t="s">
        <v>83</v>
      </c>
      <c r="J17" s="143" t="s">
        <v>27</v>
      </c>
      <c r="K17" s="143" t="s">
        <v>91</v>
      </c>
      <c r="L17" s="143" t="s">
        <v>23</v>
      </c>
      <c r="M17" s="143"/>
      <c r="N17" s="143"/>
      <c r="O17" s="144"/>
      <c r="P17" s="401">
        <f ca="1">IF(ISBLANK('04 Brukerregistrering'!G17), "", IF(O17="", (TODAY()-'04 Brukerregistrering'!G17)/30, (YEAR(O17)-YEAR('04 Brukerregistrering'!G17))*12 + MONTH(O17)-MONTH('04 Brukerregistrering'!G17)))</f>
        <v>51.466666666666669</v>
      </c>
      <c r="Q17" s="402">
        <f ca="1">IF('04 Brukerregistrering'!$G17="",0,'Kostnader teknologi'!J16)</f>
        <v>21980.555555555555</v>
      </c>
      <c r="R17" s="138"/>
      <c r="S17" s="395"/>
    </row>
    <row r="18" spans="1:19" s="130" customFormat="1" ht="40.35" customHeight="1">
      <c r="A18" s="392"/>
      <c r="B18" s="131"/>
      <c r="C18" s="139">
        <v>100010</v>
      </c>
      <c r="D18" s="139" t="s">
        <v>86</v>
      </c>
      <c r="E18" s="140" t="s">
        <v>89</v>
      </c>
      <c r="F18" s="140">
        <v>1933</v>
      </c>
      <c r="G18" s="145">
        <v>44658</v>
      </c>
      <c r="H18" s="142">
        <v>10</v>
      </c>
      <c r="I18" s="143" t="s">
        <v>92</v>
      </c>
      <c r="J18" s="143" t="s">
        <v>23</v>
      </c>
      <c r="K18" s="143" t="s">
        <v>23</v>
      </c>
      <c r="L18" s="143"/>
      <c r="M18" s="143"/>
      <c r="N18" s="143"/>
      <c r="O18" s="144"/>
      <c r="P18" s="401">
        <f ca="1">IF(ISBLANK('04 Brukerregistrering'!G18), "", IF(O18="", (TODAY()-'04 Brukerregistrering'!G18)/30, (YEAR(O18)-YEAR('04 Brukerregistrering'!G18))*12 + MONTH(O18)-MONTH('04 Brukerregistrering'!G18)))</f>
        <v>50.533333333333331</v>
      </c>
      <c r="Q18" s="402">
        <f ca="1">IF('04 Brukerregistrering'!$G18="",0,'Kostnader teknologi'!J17)</f>
        <v>1052.7777777777776</v>
      </c>
      <c r="R18" s="138"/>
      <c r="S18" s="394"/>
    </row>
    <row r="19" spans="1:19" s="130" customFormat="1" ht="40.35" customHeight="1">
      <c r="A19" s="392"/>
      <c r="B19" s="131"/>
      <c r="C19" s="139">
        <v>100011</v>
      </c>
      <c r="D19" s="139" t="s">
        <v>88</v>
      </c>
      <c r="E19" s="140" t="s">
        <v>84</v>
      </c>
      <c r="F19" s="140">
        <v>1977</v>
      </c>
      <c r="G19" s="145">
        <v>44680</v>
      </c>
      <c r="H19" s="142">
        <v>10</v>
      </c>
      <c r="I19" s="143" t="s">
        <v>87</v>
      </c>
      <c r="J19" s="143" t="s">
        <v>24</v>
      </c>
      <c r="K19" s="143" t="s">
        <v>21</v>
      </c>
      <c r="L19" s="143"/>
      <c r="M19" s="143"/>
      <c r="N19" s="143"/>
      <c r="O19" s="144"/>
      <c r="P19" s="401">
        <f ca="1">IF(ISBLANK('04 Brukerregistrering'!G19), "", IF(O19="", (TODAY()-'04 Brukerregistrering'!G19)/30, (YEAR(O19)-YEAR('04 Brukerregistrering'!G19))*12 + MONTH(O19)-MONTH('04 Brukerregistrering'!G19)))</f>
        <v>49.8</v>
      </c>
      <c r="Q19" s="402">
        <f ca="1">IF('04 Brukerregistrering'!$G19="",0,'Kostnader teknologi'!J18)</f>
        <v>17845</v>
      </c>
      <c r="R19" s="138"/>
      <c r="S19" s="394"/>
    </row>
    <row r="20" spans="1:19" s="130" customFormat="1" ht="40.35" customHeight="1">
      <c r="A20" s="392"/>
      <c r="B20" s="131"/>
      <c r="C20" s="139">
        <v>100012</v>
      </c>
      <c r="D20" s="139" t="s">
        <v>93</v>
      </c>
      <c r="E20" s="140" t="s">
        <v>84</v>
      </c>
      <c r="F20" s="140">
        <v>1954</v>
      </c>
      <c r="G20" s="145">
        <v>44683</v>
      </c>
      <c r="H20" s="142">
        <v>40</v>
      </c>
      <c r="I20" s="143" t="s">
        <v>94</v>
      </c>
      <c r="J20" s="143" t="s">
        <v>25</v>
      </c>
      <c r="K20" s="143" t="s">
        <v>23</v>
      </c>
      <c r="L20" s="143"/>
      <c r="M20" s="143"/>
      <c r="N20" s="143"/>
      <c r="O20" s="144">
        <v>45759</v>
      </c>
      <c r="P20" s="401">
        <f ca="1">IF(ISBLANK('04 Brukerregistrering'!G20), "", IF(O20="", (TODAY()-'04 Brukerregistrering'!G20)/30, (YEAR(O20)-YEAR('04 Brukerregistrering'!G20))*12 + MONTH(O20)-MONTH('04 Brukerregistrering'!G20)))</f>
        <v>35</v>
      </c>
      <c r="Q20" s="402">
        <f ca="1">IF('04 Brukerregistrering'!$G20="",0,'Kostnader teknologi'!J19)</f>
        <v>656.25</v>
      </c>
      <c r="R20" s="138"/>
      <c r="S20" s="394"/>
    </row>
    <row r="21" spans="1:19" s="130" customFormat="1" ht="40.35" customHeight="1">
      <c r="A21" s="392"/>
      <c r="B21" s="131"/>
      <c r="C21" s="139"/>
      <c r="D21" s="139"/>
      <c r="E21" s="140"/>
      <c r="F21" s="140"/>
      <c r="G21" s="145"/>
      <c r="H21" s="142"/>
      <c r="I21" s="143"/>
      <c r="J21" s="143"/>
      <c r="K21" s="143"/>
      <c r="L21" s="143"/>
      <c r="M21" s="143"/>
      <c r="N21" s="143"/>
      <c r="O21" s="144"/>
      <c r="P21" s="401" t="str">
        <f ca="1">IF(ISBLANK('04 Brukerregistrering'!G21), "", IF(O21="", (TODAY()-'04 Brukerregistrering'!G21)/30, (YEAR(O21)-YEAR('04 Brukerregistrering'!G21))*12 + MONTH(O21)-MONTH('04 Brukerregistrering'!G21)))</f>
        <v/>
      </c>
      <c r="Q21" s="402">
        <f>IF('04 Brukerregistrering'!$G21="",0,'Kostnader teknologi'!J20)</f>
        <v>0</v>
      </c>
      <c r="R21" s="138"/>
      <c r="S21" s="394"/>
    </row>
    <row r="22" spans="1:19" s="130" customFormat="1" ht="40.35" customHeight="1">
      <c r="A22" s="392"/>
      <c r="B22" s="131"/>
      <c r="C22" s="139"/>
      <c r="D22" s="139"/>
      <c r="E22" s="140"/>
      <c r="F22" s="140"/>
      <c r="G22" s="145"/>
      <c r="H22" s="142"/>
      <c r="I22" s="143"/>
      <c r="J22" s="143"/>
      <c r="K22" s="143"/>
      <c r="L22" s="143"/>
      <c r="M22" s="143"/>
      <c r="N22" s="143"/>
      <c r="O22" s="144"/>
      <c r="P22" s="401" t="str">
        <f ca="1">IF(ISBLANK('04 Brukerregistrering'!G22), "", IF(O22="", (TODAY()-'04 Brukerregistrering'!G22)/30, (YEAR(O22)-YEAR('04 Brukerregistrering'!G22))*12 + MONTH(O22)-MONTH('04 Brukerregistrering'!G22)))</f>
        <v/>
      </c>
      <c r="Q22" s="402">
        <f>IF('04 Brukerregistrering'!$G22="",0,'Kostnader teknologi'!J21)</f>
        <v>0</v>
      </c>
      <c r="R22" s="138"/>
      <c r="S22" s="394"/>
    </row>
    <row r="23" spans="1:19" s="130" customFormat="1" ht="40.35" customHeight="1">
      <c r="A23" s="392"/>
      <c r="B23" s="131"/>
      <c r="C23" s="139"/>
      <c r="D23" s="139"/>
      <c r="E23" s="140"/>
      <c r="F23" s="140"/>
      <c r="G23" s="145"/>
      <c r="H23" s="142"/>
      <c r="I23" s="143"/>
      <c r="J23" s="143"/>
      <c r="K23" s="143"/>
      <c r="L23" s="143"/>
      <c r="M23" s="143"/>
      <c r="N23" s="143"/>
      <c r="O23" s="144"/>
      <c r="P23" s="401" t="str">
        <f ca="1">IF(ISBLANK('04 Brukerregistrering'!G23), "", IF(O23="", (TODAY()-'04 Brukerregistrering'!G23)/30, (YEAR(O23)-YEAR('04 Brukerregistrering'!G23))*12 + MONTH(O23)-MONTH('04 Brukerregistrering'!G23)))</f>
        <v/>
      </c>
      <c r="Q23" s="402">
        <f>IF('04 Brukerregistrering'!$G23="",0,'Kostnader teknologi'!J22)</f>
        <v>0</v>
      </c>
      <c r="R23" s="138"/>
      <c r="S23" s="394"/>
    </row>
    <row r="24" spans="1:19" s="130" customFormat="1" ht="40.35" customHeight="1">
      <c r="A24" s="392"/>
      <c r="B24" s="131"/>
      <c r="C24" s="139"/>
      <c r="D24" s="139"/>
      <c r="E24" s="140"/>
      <c r="F24" s="140"/>
      <c r="G24" s="145"/>
      <c r="H24" s="142"/>
      <c r="I24" s="143"/>
      <c r="J24" s="143"/>
      <c r="K24" s="143"/>
      <c r="L24" s="143"/>
      <c r="M24" s="143"/>
      <c r="N24" s="143"/>
      <c r="O24" s="144"/>
      <c r="P24" s="401" t="str">
        <f ca="1">IF(ISBLANK('04 Brukerregistrering'!G24), "", IF(O24="", (TODAY()-'04 Brukerregistrering'!G24)/30, (YEAR(O24)-YEAR('04 Brukerregistrering'!G24))*12 + MONTH(O24)-MONTH('04 Brukerregistrering'!G24)))</f>
        <v/>
      </c>
      <c r="Q24" s="402">
        <f>IF('04 Brukerregistrering'!$G24="",0,'Kostnader teknologi'!J23)</f>
        <v>0</v>
      </c>
      <c r="R24" s="138"/>
      <c r="S24" s="394"/>
    </row>
    <row r="25" spans="1:19" s="130" customFormat="1" ht="40.35" customHeight="1">
      <c r="A25" s="392"/>
      <c r="B25" s="131"/>
      <c r="C25" s="139"/>
      <c r="D25" s="139"/>
      <c r="E25" s="140"/>
      <c r="F25" s="140"/>
      <c r="G25" s="145"/>
      <c r="H25" s="142"/>
      <c r="I25" s="143"/>
      <c r="J25" s="143"/>
      <c r="K25" s="143"/>
      <c r="L25" s="143"/>
      <c r="M25" s="143"/>
      <c r="N25" s="143"/>
      <c r="O25" s="144"/>
      <c r="P25" s="401" t="str">
        <f ca="1">IF(ISBLANK('04 Brukerregistrering'!G25), "", IF(O25="", (TODAY()-'04 Brukerregistrering'!G25)/30, (YEAR(O25)-YEAR('04 Brukerregistrering'!G25))*12 + MONTH(O25)-MONTH('04 Brukerregistrering'!G25)))</f>
        <v/>
      </c>
      <c r="Q25" s="402">
        <f>IF('04 Brukerregistrering'!$G25="",0,'Kostnader teknologi'!J24)</f>
        <v>0</v>
      </c>
      <c r="R25" s="138"/>
      <c r="S25" s="394"/>
    </row>
    <row r="26" spans="1:19" s="130" customFormat="1" ht="40.35" customHeight="1">
      <c r="A26" s="392"/>
      <c r="B26" s="131"/>
      <c r="C26" s="139"/>
      <c r="D26" s="139"/>
      <c r="E26" s="140"/>
      <c r="F26" s="140"/>
      <c r="G26" s="145"/>
      <c r="H26" s="142"/>
      <c r="I26" s="143"/>
      <c r="J26" s="143"/>
      <c r="K26" s="143"/>
      <c r="L26" s="143"/>
      <c r="M26" s="143"/>
      <c r="N26" s="143"/>
      <c r="O26" s="144"/>
      <c r="P26" s="401" t="str">
        <f ca="1">IF(ISBLANK('04 Brukerregistrering'!G26), "", IF(O26="", (TODAY()-'04 Brukerregistrering'!G26)/30, (YEAR(O26)-YEAR('04 Brukerregistrering'!G26))*12 + MONTH(O26)-MONTH('04 Brukerregistrering'!G26)))</f>
        <v/>
      </c>
      <c r="Q26" s="402">
        <f>IF('04 Brukerregistrering'!$G26="",0,'Kostnader teknologi'!J25)</f>
        <v>0</v>
      </c>
      <c r="R26" s="138"/>
      <c r="S26" s="394"/>
    </row>
    <row r="27" spans="1:19" s="130" customFormat="1" ht="40.35" customHeight="1">
      <c r="A27" s="392"/>
      <c r="B27" s="131"/>
      <c r="C27" s="139"/>
      <c r="D27" s="139"/>
      <c r="E27" s="140"/>
      <c r="F27" s="140"/>
      <c r="G27" s="145"/>
      <c r="H27" s="142"/>
      <c r="I27" s="143"/>
      <c r="J27" s="143"/>
      <c r="K27" s="143"/>
      <c r="L27" s="143"/>
      <c r="M27" s="143"/>
      <c r="N27" s="143"/>
      <c r="O27" s="144"/>
      <c r="P27" s="401" t="str">
        <f ca="1">IF(ISBLANK('04 Brukerregistrering'!G27), "", IF(O27="", (TODAY()-'04 Brukerregistrering'!G27)/30, (YEAR(O27)-YEAR('04 Brukerregistrering'!G27))*12 + MONTH(O27)-MONTH('04 Brukerregistrering'!G27)))</f>
        <v/>
      </c>
      <c r="Q27" s="402">
        <f>IF('04 Brukerregistrering'!$G27="",0,'Kostnader teknologi'!J26)</f>
        <v>0</v>
      </c>
      <c r="R27" s="138"/>
      <c r="S27" s="394"/>
    </row>
    <row r="28" spans="1:19" s="130" customFormat="1" ht="40.35" customHeight="1">
      <c r="A28" s="392"/>
      <c r="B28" s="131"/>
      <c r="C28" s="139"/>
      <c r="D28" s="139"/>
      <c r="E28" s="140"/>
      <c r="F28" s="140"/>
      <c r="G28" s="145"/>
      <c r="H28" s="142"/>
      <c r="I28" s="143"/>
      <c r="J28" s="143"/>
      <c r="K28" s="143"/>
      <c r="L28" s="143"/>
      <c r="M28" s="143"/>
      <c r="N28" s="143"/>
      <c r="O28" s="144"/>
      <c r="P28" s="401" t="str">
        <f ca="1">IF(ISBLANK('04 Brukerregistrering'!G28), "", IF(O28="", (TODAY()-'04 Brukerregistrering'!G28)/30, (YEAR(O28)-YEAR('04 Brukerregistrering'!G28))*12 + MONTH(O28)-MONTH('04 Brukerregistrering'!G28)))</f>
        <v/>
      </c>
      <c r="Q28" s="402">
        <f>IF('04 Brukerregistrering'!$G28="",0,'Kostnader teknologi'!J27)</f>
        <v>0</v>
      </c>
      <c r="R28" s="138"/>
      <c r="S28" s="394"/>
    </row>
    <row r="29" spans="1:19" s="130" customFormat="1" ht="40.35" customHeight="1">
      <c r="A29" s="392"/>
      <c r="B29" s="131"/>
      <c r="C29" s="139"/>
      <c r="D29" s="139"/>
      <c r="E29" s="140"/>
      <c r="F29" s="140"/>
      <c r="G29" s="145"/>
      <c r="H29" s="142"/>
      <c r="I29" s="143"/>
      <c r="J29" s="143"/>
      <c r="K29" s="143"/>
      <c r="L29" s="143"/>
      <c r="M29" s="143"/>
      <c r="N29" s="143"/>
      <c r="O29" s="144"/>
      <c r="P29" s="401" t="str">
        <f ca="1">IF(ISBLANK('04 Brukerregistrering'!G29), "", IF(O29="", (TODAY()-'04 Brukerregistrering'!G29)/30, (YEAR(O29)-YEAR('04 Brukerregistrering'!G29))*12 + MONTH(O29)-MONTH('04 Brukerregistrering'!G29)))</f>
        <v/>
      </c>
      <c r="Q29" s="402">
        <f>IF('04 Brukerregistrering'!$G29="",0,'Kostnader teknologi'!J28)</f>
        <v>0</v>
      </c>
      <c r="R29" s="138"/>
      <c r="S29" s="394"/>
    </row>
    <row r="30" spans="1:19" s="130" customFormat="1" ht="40.35" customHeight="1">
      <c r="A30" s="392"/>
      <c r="B30" s="131"/>
      <c r="C30" s="139"/>
      <c r="D30" s="139"/>
      <c r="E30" s="140"/>
      <c r="F30" s="140"/>
      <c r="G30" s="145"/>
      <c r="H30" s="142"/>
      <c r="I30" s="143"/>
      <c r="J30" s="143"/>
      <c r="K30" s="143"/>
      <c r="L30" s="143"/>
      <c r="M30" s="143"/>
      <c r="N30" s="143"/>
      <c r="O30" s="144"/>
      <c r="P30" s="401" t="str">
        <f ca="1">IF(ISBLANK('04 Brukerregistrering'!G30), "", IF(O30="", (TODAY()-'04 Brukerregistrering'!G30)/30, (YEAR(O30)-YEAR('04 Brukerregistrering'!G30))*12 + MONTH(O30)-MONTH('04 Brukerregistrering'!G30)))</f>
        <v/>
      </c>
      <c r="Q30" s="402">
        <f>IF('04 Brukerregistrering'!$G30="",0,'Kostnader teknologi'!J29)</f>
        <v>0</v>
      </c>
      <c r="R30" s="138"/>
      <c r="S30" s="394"/>
    </row>
    <row r="31" spans="1:19" s="130" customFormat="1" ht="40.35" customHeight="1">
      <c r="A31" s="392"/>
      <c r="B31" s="131"/>
      <c r="C31" s="139"/>
      <c r="D31" s="139"/>
      <c r="E31" s="140"/>
      <c r="F31" s="140"/>
      <c r="G31" s="145"/>
      <c r="H31" s="142"/>
      <c r="I31" s="143"/>
      <c r="J31" s="143"/>
      <c r="K31" s="143"/>
      <c r="L31" s="143"/>
      <c r="M31" s="143"/>
      <c r="N31" s="143"/>
      <c r="O31" s="144"/>
      <c r="P31" s="401" t="str">
        <f ca="1">IF(ISBLANK('04 Brukerregistrering'!G31), "", IF(O31="", (TODAY()-'04 Brukerregistrering'!G31)/30, (YEAR(O31)-YEAR('04 Brukerregistrering'!G31))*12 + MONTH(O31)-MONTH('04 Brukerregistrering'!G31)))</f>
        <v/>
      </c>
      <c r="Q31" s="402">
        <f>IF('04 Brukerregistrering'!$G31="",0,'Kostnader teknologi'!J30)</f>
        <v>0</v>
      </c>
      <c r="R31" s="138"/>
      <c r="S31" s="394"/>
    </row>
    <row r="32" spans="1:19" s="130" customFormat="1" ht="40.35" customHeight="1">
      <c r="A32" s="392"/>
      <c r="B32" s="131"/>
      <c r="C32" s="139"/>
      <c r="D32" s="139"/>
      <c r="E32" s="140"/>
      <c r="F32" s="140"/>
      <c r="G32" s="145"/>
      <c r="H32" s="142"/>
      <c r="I32" s="143"/>
      <c r="J32" s="143"/>
      <c r="K32" s="143"/>
      <c r="L32" s="143"/>
      <c r="M32" s="143"/>
      <c r="N32" s="143"/>
      <c r="O32" s="144"/>
      <c r="P32" s="401" t="str">
        <f ca="1">IF(ISBLANK('04 Brukerregistrering'!G32), "", IF(O32="", (TODAY()-'04 Brukerregistrering'!G32)/30, (YEAR(O32)-YEAR('04 Brukerregistrering'!G32))*12 + MONTH(O32)-MONTH('04 Brukerregistrering'!G32)))</f>
        <v/>
      </c>
      <c r="Q32" s="402">
        <f>IF('04 Brukerregistrering'!$G32="",0,'Kostnader teknologi'!J31)</f>
        <v>0</v>
      </c>
      <c r="R32" s="138"/>
      <c r="S32" s="394"/>
    </row>
    <row r="33" spans="1:19" s="130" customFormat="1" ht="40.35" customHeight="1">
      <c r="A33" s="392"/>
      <c r="B33" s="131"/>
      <c r="C33" s="139"/>
      <c r="D33" s="139"/>
      <c r="E33" s="140"/>
      <c r="F33" s="140"/>
      <c r="G33" s="145"/>
      <c r="H33" s="142"/>
      <c r="I33" s="143"/>
      <c r="J33" s="143"/>
      <c r="K33" s="143"/>
      <c r="L33" s="143"/>
      <c r="M33" s="143"/>
      <c r="N33" s="143"/>
      <c r="O33" s="144"/>
      <c r="P33" s="401" t="str">
        <f ca="1">IF(ISBLANK('04 Brukerregistrering'!G33), "", IF(O33="", (TODAY()-'04 Brukerregistrering'!G33)/30, (YEAR(O33)-YEAR('04 Brukerregistrering'!G33))*12 + MONTH(O33)-MONTH('04 Brukerregistrering'!G33)))</f>
        <v/>
      </c>
      <c r="Q33" s="402">
        <f>IF('04 Brukerregistrering'!$G33="",0,'Kostnader teknologi'!J32)</f>
        <v>0</v>
      </c>
      <c r="R33" s="138"/>
      <c r="S33" s="394"/>
    </row>
    <row r="34" spans="1:19" s="130" customFormat="1" ht="40.35" customHeight="1">
      <c r="A34" s="392"/>
      <c r="B34" s="131"/>
      <c r="C34" s="139"/>
      <c r="D34" s="139"/>
      <c r="E34" s="140"/>
      <c r="F34" s="140"/>
      <c r="G34" s="145"/>
      <c r="H34" s="142"/>
      <c r="I34" s="143"/>
      <c r="J34" s="143"/>
      <c r="K34" s="143"/>
      <c r="L34" s="143"/>
      <c r="M34" s="143"/>
      <c r="N34" s="143"/>
      <c r="O34" s="144"/>
      <c r="P34" s="401" t="str">
        <f ca="1">IF(ISBLANK('04 Brukerregistrering'!G34), "", IF(O34="", (TODAY()-'04 Brukerregistrering'!G34)/30, (YEAR(O34)-YEAR('04 Brukerregistrering'!G34))*12 + MONTH(O34)-MONTH('04 Brukerregistrering'!G34)))</f>
        <v/>
      </c>
      <c r="Q34" s="402">
        <f>IF('04 Brukerregistrering'!$G34="",0,'Kostnader teknologi'!J33)</f>
        <v>0</v>
      </c>
      <c r="R34" s="138"/>
      <c r="S34" s="394"/>
    </row>
    <row r="35" spans="1:19" s="130" customFormat="1" ht="40.35" customHeight="1">
      <c r="A35" s="392"/>
      <c r="B35" s="131"/>
      <c r="C35" s="139"/>
      <c r="D35" s="139"/>
      <c r="E35" s="140"/>
      <c r="F35" s="140"/>
      <c r="G35" s="145"/>
      <c r="H35" s="142"/>
      <c r="I35" s="143"/>
      <c r="J35" s="143"/>
      <c r="K35" s="143"/>
      <c r="L35" s="143"/>
      <c r="M35" s="143"/>
      <c r="N35" s="143"/>
      <c r="O35" s="144"/>
      <c r="P35" s="401" t="str">
        <f ca="1">IF(ISBLANK('04 Brukerregistrering'!G35), "", IF(O35="", (TODAY()-'04 Brukerregistrering'!G35)/30, (YEAR(O35)-YEAR('04 Brukerregistrering'!G35))*12 + MONTH(O35)-MONTH('04 Brukerregistrering'!G35)))</f>
        <v/>
      </c>
      <c r="Q35" s="402">
        <f>IF('04 Brukerregistrering'!$G35="",0,'Kostnader teknologi'!J34)</f>
        <v>0</v>
      </c>
      <c r="R35" s="138"/>
      <c r="S35" s="394"/>
    </row>
    <row r="36" spans="1:19" s="130" customFormat="1" ht="40.35" customHeight="1">
      <c r="A36" s="392"/>
      <c r="B36" s="131"/>
      <c r="C36" s="139"/>
      <c r="D36" s="139"/>
      <c r="E36" s="140"/>
      <c r="F36" s="140"/>
      <c r="G36" s="145"/>
      <c r="H36" s="142"/>
      <c r="I36" s="143"/>
      <c r="J36" s="143"/>
      <c r="K36" s="143"/>
      <c r="L36" s="143"/>
      <c r="M36" s="143"/>
      <c r="N36" s="143"/>
      <c r="O36" s="144"/>
      <c r="P36" s="401" t="str">
        <f ca="1">IF(ISBLANK('04 Brukerregistrering'!G36), "", IF(O36="", (TODAY()-'04 Brukerregistrering'!G36)/30, (YEAR(O36)-YEAR('04 Brukerregistrering'!G36))*12 + MONTH(O36)-MONTH('04 Brukerregistrering'!G36)))</f>
        <v/>
      </c>
      <c r="Q36" s="402">
        <f>IF('04 Brukerregistrering'!$G36="",0,'Kostnader teknologi'!J35)</f>
        <v>0</v>
      </c>
      <c r="R36" s="138"/>
      <c r="S36" s="394"/>
    </row>
    <row r="37" spans="1:19" s="130" customFormat="1" ht="40.35" customHeight="1">
      <c r="A37" s="392"/>
      <c r="B37" s="131"/>
      <c r="C37" s="139"/>
      <c r="D37" s="139"/>
      <c r="E37" s="140"/>
      <c r="F37" s="140"/>
      <c r="G37" s="145"/>
      <c r="H37" s="142"/>
      <c r="I37" s="143"/>
      <c r="J37" s="143"/>
      <c r="K37" s="143"/>
      <c r="L37" s="143"/>
      <c r="M37" s="143"/>
      <c r="N37" s="143"/>
      <c r="O37" s="144"/>
      <c r="P37" s="401" t="str">
        <f ca="1">IF(ISBLANK('04 Brukerregistrering'!G37), "", IF(O37="", (TODAY()-'04 Brukerregistrering'!G37)/30, (YEAR(O37)-YEAR('04 Brukerregistrering'!G37))*12 + MONTH(O37)-MONTH('04 Brukerregistrering'!G37)))</f>
        <v/>
      </c>
      <c r="Q37" s="402">
        <f>IF('04 Brukerregistrering'!$G37="",0,'Kostnader teknologi'!J36)</f>
        <v>0</v>
      </c>
      <c r="R37" s="138"/>
      <c r="S37" s="394"/>
    </row>
    <row r="38" spans="1:19" s="130" customFormat="1" ht="40.35" customHeight="1">
      <c r="A38" s="392"/>
      <c r="B38" s="131"/>
      <c r="C38" s="139"/>
      <c r="D38" s="139"/>
      <c r="E38" s="140"/>
      <c r="F38" s="140"/>
      <c r="G38" s="145"/>
      <c r="H38" s="142"/>
      <c r="I38" s="143"/>
      <c r="J38" s="143"/>
      <c r="K38" s="143"/>
      <c r="L38" s="143"/>
      <c r="M38" s="143"/>
      <c r="N38" s="143"/>
      <c r="O38" s="144"/>
      <c r="P38" s="401" t="str">
        <f ca="1">IF(ISBLANK('04 Brukerregistrering'!G38), "", IF(O38="", (TODAY()-'04 Brukerregistrering'!G38)/30, (YEAR(O38)-YEAR('04 Brukerregistrering'!G38))*12 + MONTH(O38)-MONTH('04 Brukerregistrering'!G38)))</f>
        <v/>
      </c>
      <c r="Q38" s="402">
        <f>IF('04 Brukerregistrering'!$G38="",0,'Kostnader teknologi'!J37)</f>
        <v>0</v>
      </c>
      <c r="R38" s="138"/>
      <c r="S38" s="394"/>
    </row>
    <row r="39" spans="1:19" s="130" customFormat="1" ht="40.35" customHeight="1">
      <c r="A39" s="392"/>
      <c r="B39" s="131"/>
      <c r="C39" s="139"/>
      <c r="D39" s="139"/>
      <c r="E39" s="140"/>
      <c r="F39" s="140"/>
      <c r="G39" s="145"/>
      <c r="H39" s="142"/>
      <c r="I39" s="143"/>
      <c r="J39" s="143"/>
      <c r="K39" s="143"/>
      <c r="L39" s="143"/>
      <c r="M39" s="143"/>
      <c r="N39" s="143"/>
      <c r="O39" s="144"/>
      <c r="P39" s="401" t="str">
        <f ca="1">IF(ISBLANK('04 Brukerregistrering'!G39), "", IF(O39="", (TODAY()-'04 Brukerregistrering'!G39)/30, (YEAR(O39)-YEAR('04 Brukerregistrering'!G39))*12 + MONTH(O39)-MONTH('04 Brukerregistrering'!G39)))</f>
        <v/>
      </c>
      <c r="Q39" s="402">
        <f>IF('04 Brukerregistrering'!$G39="",0,'Kostnader teknologi'!J38)</f>
        <v>0</v>
      </c>
      <c r="R39" s="138"/>
      <c r="S39" s="394"/>
    </row>
    <row r="40" spans="1:19" s="130" customFormat="1" ht="40.35" customHeight="1">
      <c r="A40" s="392"/>
      <c r="B40" s="131"/>
      <c r="C40" s="139"/>
      <c r="D40" s="139"/>
      <c r="E40" s="140"/>
      <c r="F40" s="140"/>
      <c r="G40" s="145"/>
      <c r="H40" s="142"/>
      <c r="I40" s="143"/>
      <c r="J40" s="143"/>
      <c r="K40" s="143"/>
      <c r="L40" s="143"/>
      <c r="M40" s="143"/>
      <c r="N40" s="143"/>
      <c r="O40" s="144"/>
      <c r="P40" s="401" t="str">
        <f ca="1">IF(ISBLANK('04 Brukerregistrering'!G40), "", IF(O40="", (TODAY()-'04 Brukerregistrering'!G40)/30, (YEAR(O40)-YEAR('04 Brukerregistrering'!G40))*12 + MONTH(O40)-MONTH('04 Brukerregistrering'!G40)))</f>
        <v/>
      </c>
      <c r="Q40" s="402">
        <f>IF('04 Brukerregistrering'!$G40="",0,'Kostnader teknologi'!J39)</f>
        <v>0</v>
      </c>
      <c r="R40" s="138"/>
      <c r="S40" s="394"/>
    </row>
    <row r="41" spans="1:19" s="130" customFormat="1" ht="40.35" customHeight="1">
      <c r="A41" s="392"/>
      <c r="B41" s="131"/>
      <c r="C41" s="139"/>
      <c r="D41" s="139"/>
      <c r="E41" s="140"/>
      <c r="F41" s="140"/>
      <c r="G41" s="145"/>
      <c r="H41" s="142"/>
      <c r="I41" s="143"/>
      <c r="J41" s="143"/>
      <c r="K41" s="143"/>
      <c r="L41" s="143"/>
      <c r="M41" s="143"/>
      <c r="N41" s="143"/>
      <c r="O41" s="144"/>
      <c r="P41" s="401" t="str">
        <f ca="1">IF(ISBLANK('04 Brukerregistrering'!G41), "", IF(O41="", (TODAY()-'04 Brukerregistrering'!G41)/30, (YEAR(O41)-YEAR('04 Brukerregistrering'!G41))*12 + MONTH(O41)-MONTH('04 Brukerregistrering'!G41)))</f>
        <v/>
      </c>
      <c r="Q41" s="402">
        <f>IF('04 Brukerregistrering'!$G41="",0,'Kostnader teknologi'!J40)</f>
        <v>0</v>
      </c>
      <c r="R41" s="138"/>
      <c r="S41" s="394"/>
    </row>
    <row r="42" spans="1:19" s="130" customFormat="1" ht="40.35" customHeight="1">
      <c r="A42" s="392"/>
      <c r="B42" s="131"/>
      <c r="C42" s="139"/>
      <c r="D42" s="139"/>
      <c r="E42" s="140"/>
      <c r="F42" s="140"/>
      <c r="G42" s="145"/>
      <c r="H42" s="142"/>
      <c r="I42" s="143"/>
      <c r="J42" s="143"/>
      <c r="K42" s="143"/>
      <c r="L42" s="143"/>
      <c r="M42" s="143"/>
      <c r="N42" s="143"/>
      <c r="O42" s="144"/>
      <c r="P42" s="401" t="str">
        <f ca="1">IF(ISBLANK('04 Brukerregistrering'!G42), "", IF(O42="", (TODAY()-'04 Brukerregistrering'!G42)/30, (YEAR(O42)-YEAR('04 Brukerregistrering'!G42))*12 + MONTH(O42)-MONTH('04 Brukerregistrering'!G42)))</f>
        <v/>
      </c>
      <c r="Q42" s="402">
        <f>IF('04 Brukerregistrering'!$G42="",0,'Kostnader teknologi'!J41)</f>
        <v>0</v>
      </c>
      <c r="R42" s="138"/>
      <c r="S42" s="394"/>
    </row>
    <row r="43" spans="1:19" s="130" customFormat="1" ht="40.35" customHeight="1">
      <c r="A43" s="392"/>
      <c r="B43" s="131"/>
      <c r="C43" s="139"/>
      <c r="D43" s="139"/>
      <c r="E43" s="140"/>
      <c r="F43" s="140"/>
      <c r="G43" s="145"/>
      <c r="H43" s="142"/>
      <c r="I43" s="143"/>
      <c r="J43" s="143"/>
      <c r="K43" s="143"/>
      <c r="L43" s="143"/>
      <c r="M43" s="143"/>
      <c r="N43" s="143"/>
      <c r="O43" s="144"/>
      <c r="P43" s="401" t="str">
        <f ca="1">IF(ISBLANK('04 Brukerregistrering'!G43), "", IF(O43="", (TODAY()-'04 Brukerregistrering'!G43)/30, (YEAR(O43)-YEAR('04 Brukerregistrering'!G43))*12 + MONTH(O43)-MONTH('04 Brukerregistrering'!G43)))</f>
        <v/>
      </c>
      <c r="Q43" s="402">
        <f>IF('04 Brukerregistrering'!$G43="",0,'Kostnader teknologi'!J42)</f>
        <v>0</v>
      </c>
      <c r="R43" s="138"/>
      <c r="S43" s="394"/>
    </row>
    <row r="44" spans="1:19" s="130" customFormat="1" ht="40.35" customHeight="1">
      <c r="A44" s="392"/>
      <c r="B44" s="131"/>
      <c r="C44" s="139"/>
      <c r="D44" s="139"/>
      <c r="E44" s="140"/>
      <c r="F44" s="140"/>
      <c r="G44" s="145"/>
      <c r="H44" s="142"/>
      <c r="I44" s="143"/>
      <c r="J44" s="143"/>
      <c r="K44" s="143"/>
      <c r="L44" s="143"/>
      <c r="M44" s="143"/>
      <c r="N44" s="143"/>
      <c r="O44" s="144"/>
      <c r="P44" s="401" t="str">
        <f ca="1">IF(ISBLANK('04 Brukerregistrering'!G44), "", IF(O44="", (TODAY()-'04 Brukerregistrering'!G44)/30, (YEAR(O44)-YEAR('04 Brukerregistrering'!G44))*12 + MONTH(O44)-MONTH('04 Brukerregistrering'!G44)))</f>
        <v/>
      </c>
      <c r="Q44" s="402">
        <f>IF('04 Brukerregistrering'!$G44="",0,'Kostnader teknologi'!J43)</f>
        <v>0</v>
      </c>
      <c r="R44" s="138"/>
      <c r="S44" s="394"/>
    </row>
    <row r="45" spans="1:19" s="130" customFormat="1" ht="40.35" customHeight="1">
      <c r="A45" s="392"/>
      <c r="B45" s="131"/>
      <c r="C45" s="139"/>
      <c r="D45" s="139"/>
      <c r="E45" s="140"/>
      <c r="F45" s="140"/>
      <c r="G45" s="145"/>
      <c r="H45" s="142"/>
      <c r="I45" s="143"/>
      <c r="J45" s="143"/>
      <c r="K45" s="143"/>
      <c r="L45" s="143"/>
      <c r="M45" s="143"/>
      <c r="N45" s="143"/>
      <c r="O45" s="144"/>
      <c r="P45" s="401" t="str">
        <f ca="1">IF(ISBLANK('04 Brukerregistrering'!G45), "", IF(O45="", (TODAY()-'04 Brukerregistrering'!G45)/30, (YEAR(O45)-YEAR('04 Brukerregistrering'!G45))*12 + MONTH(O45)-MONTH('04 Brukerregistrering'!G45)))</f>
        <v/>
      </c>
      <c r="Q45" s="402">
        <f>IF('04 Brukerregistrering'!$G45="",0,'Kostnader teknologi'!J44)</f>
        <v>0</v>
      </c>
      <c r="R45" s="138"/>
      <c r="S45" s="394"/>
    </row>
    <row r="46" spans="1:19" s="130" customFormat="1" ht="40.35" customHeight="1">
      <c r="A46" s="392"/>
      <c r="B46" s="131"/>
      <c r="C46" s="139"/>
      <c r="D46" s="139"/>
      <c r="E46" s="140"/>
      <c r="F46" s="140"/>
      <c r="G46" s="145"/>
      <c r="H46" s="142"/>
      <c r="I46" s="143"/>
      <c r="J46" s="143"/>
      <c r="K46" s="143"/>
      <c r="L46" s="143"/>
      <c r="M46" s="143"/>
      <c r="N46" s="143"/>
      <c r="O46" s="144"/>
      <c r="P46" s="401" t="str">
        <f ca="1">IF(ISBLANK('04 Brukerregistrering'!G46), "", IF(O46="", (TODAY()-'04 Brukerregistrering'!G46)/30, (YEAR(O46)-YEAR('04 Brukerregistrering'!G46))*12 + MONTH(O46)-MONTH('04 Brukerregistrering'!G46)))</f>
        <v/>
      </c>
      <c r="Q46" s="402">
        <f>IF('04 Brukerregistrering'!$G46="",0,'Kostnader teknologi'!J45)</f>
        <v>0</v>
      </c>
      <c r="R46" s="138"/>
      <c r="S46" s="394"/>
    </row>
    <row r="47" spans="1:19" s="130" customFormat="1" ht="40.35" customHeight="1">
      <c r="A47" s="392"/>
      <c r="B47" s="131"/>
      <c r="C47" s="139"/>
      <c r="D47" s="139"/>
      <c r="E47" s="140"/>
      <c r="F47" s="140"/>
      <c r="G47" s="145"/>
      <c r="H47" s="142"/>
      <c r="I47" s="143"/>
      <c r="J47" s="143"/>
      <c r="K47" s="143"/>
      <c r="L47" s="143"/>
      <c r="M47" s="143"/>
      <c r="N47" s="143"/>
      <c r="O47" s="144"/>
      <c r="P47" s="401" t="str">
        <f ca="1">IF(ISBLANK('04 Brukerregistrering'!G47), "", IF(O47="", (TODAY()-'04 Brukerregistrering'!G47)/30, (YEAR(O47)-YEAR('04 Brukerregistrering'!G47))*12 + MONTH(O47)-MONTH('04 Brukerregistrering'!G47)))</f>
        <v/>
      </c>
      <c r="Q47" s="402">
        <f>IF('04 Brukerregistrering'!$G47="",0,'Kostnader teknologi'!J46)</f>
        <v>0</v>
      </c>
      <c r="R47" s="138"/>
      <c r="S47" s="394"/>
    </row>
    <row r="48" spans="1:19" s="130" customFormat="1" ht="40.35" customHeight="1">
      <c r="A48" s="392"/>
      <c r="B48" s="131"/>
      <c r="C48" s="139"/>
      <c r="D48" s="139"/>
      <c r="E48" s="140"/>
      <c r="F48" s="140"/>
      <c r="G48" s="145"/>
      <c r="H48" s="142"/>
      <c r="I48" s="143"/>
      <c r="J48" s="143"/>
      <c r="K48" s="143"/>
      <c r="L48" s="143"/>
      <c r="M48" s="143"/>
      <c r="N48" s="143"/>
      <c r="O48" s="144"/>
      <c r="P48" s="401" t="str">
        <f ca="1">IF(ISBLANK('04 Brukerregistrering'!G48), "", IF(O48="", (TODAY()-'04 Brukerregistrering'!G48)/30, (YEAR(O48)-YEAR('04 Brukerregistrering'!G48))*12 + MONTH(O48)-MONTH('04 Brukerregistrering'!G48)))</f>
        <v/>
      </c>
      <c r="Q48" s="402">
        <f>IF('04 Brukerregistrering'!$G48="",0,'Kostnader teknologi'!J47)</f>
        <v>0</v>
      </c>
      <c r="R48" s="138"/>
      <c r="S48" s="394"/>
    </row>
    <row r="49" spans="1:19" s="130" customFormat="1" ht="40.35" customHeight="1">
      <c r="A49" s="392"/>
      <c r="B49" s="131"/>
      <c r="C49" s="139"/>
      <c r="D49" s="139"/>
      <c r="E49" s="140"/>
      <c r="F49" s="140"/>
      <c r="G49" s="145"/>
      <c r="H49" s="142"/>
      <c r="I49" s="143"/>
      <c r="J49" s="143"/>
      <c r="K49" s="143"/>
      <c r="L49" s="143"/>
      <c r="M49" s="143"/>
      <c r="N49" s="143"/>
      <c r="O49" s="144"/>
      <c r="P49" s="401" t="str">
        <f ca="1">IF(ISBLANK('04 Brukerregistrering'!G49), "", IF(O49="", (TODAY()-'04 Brukerregistrering'!G49)/30, (YEAR(O49)-YEAR('04 Brukerregistrering'!G49))*12 + MONTH(O49)-MONTH('04 Brukerregistrering'!G49)))</f>
        <v/>
      </c>
      <c r="Q49" s="402">
        <f>IF('04 Brukerregistrering'!$G49="",0,'Kostnader teknologi'!J48)</f>
        <v>0</v>
      </c>
      <c r="R49" s="138"/>
      <c r="S49" s="394"/>
    </row>
    <row r="50" spans="1:19" s="130" customFormat="1" ht="40.35" customHeight="1">
      <c r="A50" s="392"/>
      <c r="B50" s="131"/>
      <c r="C50" s="139"/>
      <c r="D50" s="139"/>
      <c r="E50" s="140"/>
      <c r="F50" s="140"/>
      <c r="G50" s="145"/>
      <c r="H50" s="142"/>
      <c r="I50" s="143"/>
      <c r="J50" s="143"/>
      <c r="K50" s="143"/>
      <c r="L50" s="143"/>
      <c r="M50" s="143"/>
      <c r="N50" s="143"/>
      <c r="O50" s="144"/>
      <c r="P50" s="401" t="str">
        <f ca="1">IF(ISBLANK('04 Brukerregistrering'!G50), "", IF(O50="", (TODAY()-'04 Brukerregistrering'!G50)/30, (YEAR(O50)-YEAR('04 Brukerregistrering'!G50))*12 + MONTH(O50)-MONTH('04 Brukerregistrering'!G50)))</f>
        <v/>
      </c>
      <c r="Q50" s="402">
        <f>IF('04 Brukerregistrering'!$G50="",0,'Kostnader teknologi'!J49)</f>
        <v>0</v>
      </c>
      <c r="R50" s="138"/>
      <c r="S50" s="394"/>
    </row>
    <row r="51" spans="1:19" s="130" customFormat="1" ht="40.35" customHeight="1">
      <c r="A51" s="392"/>
      <c r="B51" s="131"/>
      <c r="C51" s="139"/>
      <c r="D51" s="139"/>
      <c r="E51" s="140"/>
      <c r="F51" s="140"/>
      <c r="G51" s="145"/>
      <c r="H51" s="142"/>
      <c r="I51" s="143"/>
      <c r="J51" s="143"/>
      <c r="K51" s="143"/>
      <c r="L51" s="143"/>
      <c r="M51" s="143"/>
      <c r="N51" s="143"/>
      <c r="O51" s="144"/>
      <c r="P51" s="401" t="str">
        <f ca="1">IF(ISBLANK('04 Brukerregistrering'!G51), "", IF(O51="", (TODAY()-'04 Brukerregistrering'!G51)/30, (YEAR(O51)-YEAR('04 Brukerregistrering'!G51))*12 + MONTH(O51)-MONTH('04 Brukerregistrering'!G51)))</f>
        <v/>
      </c>
      <c r="Q51" s="402">
        <f>IF('04 Brukerregistrering'!$G51="",0,'Kostnader teknologi'!J50)</f>
        <v>0</v>
      </c>
      <c r="R51" s="138"/>
      <c r="S51" s="394"/>
    </row>
    <row r="52" spans="1:19" s="130" customFormat="1" ht="40.35" customHeight="1">
      <c r="A52" s="392"/>
      <c r="B52" s="131"/>
      <c r="C52" s="139"/>
      <c r="D52" s="139"/>
      <c r="E52" s="140"/>
      <c r="F52" s="140"/>
      <c r="G52" s="145"/>
      <c r="H52" s="142"/>
      <c r="I52" s="143"/>
      <c r="J52" s="143"/>
      <c r="K52" s="143"/>
      <c r="L52" s="143"/>
      <c r="M52" s="143"/>
      <c r="N52" s="143"/>
      <c r="O52" s="144"/>
      <c r="P52" s="401" t="str">
        <f ca="1">IF(ISBLANK('04 Brukerregistrering'!G52), "", IF(O52="", (TODAY()-'04 Brukerregistrering'!G52)/30, (YEAR(O52)-YEAR('04 Brukerregistrering'!G52))*12 + MONTH(O52)-MONTH('04 Brukerregistrering'!G52)))</f>
        <v/>
      </c>
      <c r="Q52" s="402">
        <f>IF('04 Brukerregistrering'!$G52="",0,'Kostnader teknologi'!J51)</f>
        <v>0</v>
      </c>
      <c r="R52" s="138"/>
      <c r="S52" s="394"/>
    </row>
    <row r="53" spans="1:19" s="130" customFormat="1" ht="40.35" customHeight="1">
      <c r="A53" s="392"/>
      <c r="B53" s="131"/>
      <c r="C53" s="139"/>
      <c r="D53" s="139"/>
      <c r="E53" s="140"/>
      <c r="F53" s="140"/>
      <c r="G53" s="145"/>
      <c r="H53" s="142"/>
      <c r="I53" s="143"/>
      <c r="J53" s="143"/>
      <c r="K53" s="143"/>
      <c r="L53" s="143"/>
      <c r="M53" s="143"/>
      <c r="N53" s="143"/>
      <c r="O53" s="144"/>
      <c r="P53" s="401" t="str">
        <f ca="1">IF(ISBLANK('04 Brukerregistrering'!G53), "", IF(O53="", (TODAY()-'04 Brukerregistrering'!G53)/30, (YEAR(O53)-YEAR('04 Brukerregistrering'!G53))*12 + MONTH(O53)-MONTH('04 Brukerregistrering'!G53)))</f>
        <v/>
      </c>
      <c r="Q53" s="402">
        <f>IF('04 Brukerregistrering'!$G53="",0,'Kostnader teknologi'!J52)</f>
        <v>0</v>
      </c>
      <c r="R53" s="138"/>
      <c r="S53" s="394"/>
    </row>
    <row r="54" spans="1:19" s="130" customFormat="1" ht="40.35" customHeight="1">
      <c r="A54" s="392"/>
      <c r="B54" s="131"/>
      <c r="C54" s="139"/>
      <c r="D54" s="139"/>
      <c r="E54" s="140"/>
      <c r="F54" s="140"/>
      <c r="G54" s="145"/>
      <c r="H54" s="142"/>
      <c r="I54" s="143"/>
      <c r="J54" s="143"/>
      <c r="K54" s="143"/>
      <c r="L54" s="143"/>
      <c r="M54" s="143"/>
      <c r="N54" s="143"/>
      <c r="O54" s="144"/>
      <c r="P54" s="401" t="str">
        <f ca="1">IF(ISBLANK('04 Brukerregistrering'!G54), "", IF(O54="", (TODAY()-'04 Brukerregistrering'!G54)/30, (YEAR(O54)-YEAR('04 Brukerregistrering'!G54))*12 + MONTH(O54)-MONTH('04 Brukerregistrering'!G54)))</f>
        <v/>
      </c>
      <c r="Q54" s="402">
        <f>IF('04 Brukerregistrering'!$G54="",0,'Kostnader teknologi'!J53)</f>
        <v>0</v>
      </c>
      <c r="R54" s="138"/>
      <c r="S54" s="394"/>
    </row>
    <row r="55" spans="1:19" s="130" customFormat="1" ht="40.35" customHeight="1">
      <c r="A55" s="392"/>
      <c r="B55" s="131"/>
      <c r="C55" s="139"/>
      <c r="D55" s="139"/>
      <c r="E55" s="140"/>
      <c r="F55" s="140"/>
      <c r="G55" s="145"/>
      <c r="H55" s="142"/>
      <c r="I55" s="143"/>
      <c r="J55" s="143"/>
      <c r="K55" s="143"/>
      <c r="L55" s="143"/>
      <c r="M55" s="143"/>
      <c r="N55" s="143"/>
      <c r="O55" s="144"/>
      <c r="P55" s="401" t="str">
        <f ca="1">IF(ISBLANK('04 Brukerregistrering'!G55), "", IF(O55="", (TODAY()-'04 Brukerregistrering'!G55)/30, (YEAR(O55)-YEAR('04 Brukerregistrering'!G55))*12 + MONTH(O55)-MONTH('04 Brukerregistrering'!G55)))</f>
        <v/>
      </c>
      <c r="Q55" s="402">
        <f>IF('04 Brukerregistrering'!$G55="",0,'Kostnader teknologi'!J54)</f>
        <v>0</v>
      </c>
      <c r="R55" s="138"/>
      <c r="S55" s="394"/>
    </row>
    <row r="56" spans="1:19" s="130" customFormat="1" ht="40.35" customHeight="1">
      <c r="A56" s="392"/>
      <c r="B56" s="131"/>
      <c r="C56" s="139"/>
      <c r="D56" s="139"/>
      <c r="E56" s="140"/>
      <c r="F56" s="140"/>
      <c r="G56" s="145"/>
      <c r="H56" s="142"/>
      <c r="I56" s="143"/>
      <c r="J56" s="143"/>
      <c r="K56" s="143"/>
      <c r="L56" s="143"/>
      <c r="M56" s="143"/>
      <c r="N56" s="143"/>
      <c r="O56" s="144"/>
      <c r="P56" s="401" t="str">
        <f ca="1">IF(ISBLANK('04 Brukerregistrering'!G56), "", IF(O56="", (TODAY()-'04 Brukerregistrering'!G56)/30, (YEAR(O56)-YEAR('04 Brukerregistrering'!G56))*12 + MONTH(O56)-MONTH('04 Brukerregistrering'!G56)))</f>
        <v/>
      </c>
      <c r="Q56" s="402">
        <f>IF('04 Brukerregistrering'!$G56="",0,'Kostnader teknologi'!J55)</f>
        <v>0</v>
      </c>
      <c r="R56" s="138"/>
      <c r="S56" s="394"/>
    </row>
    <row r="57" spans="1:19" s="130" customFormat="1" ht="40.35" customHeight="1">
      <c r="A57" s="392"/>
      <c r="B57" s="131"/>
      <c r="C57" s="139"/>
      <c r="D57" s="139"/>
      <c r="E57" s="140"/>
      <c r="F57" s="140"/>
      <c r="G57" s="145"/>
      <c r="H57" s="142"/>
      <c r="I57" s="143"/>
      <c r="J57" s="143"/>
      <c r="K57" s="143"/>
      <c r="L57" s="143"/>
      <c r="M57" s="143"/>
      <c r="N57" s="143"/>
      <c r="O57" s="144"/>
      <c r="P57" s="401" t="str">
        <f ca="1">IF(ISBLANK('04 Brukerregistrering'!G57), "", IF(O57="", (TODAY()-'04 Brukerregistrering'!G57)/30, (YEAR(O57)-YEAR('04 Brukerregistrering'!G57))*12 + MONTH(O57)-MONTH('04 Brukerregistrering'!G57)))</f>
        <v/>
      </c>
      <c r="Q57" s="402">
        <f>IF('04 Brukerregistrering'!$G57="",0,'Kostnader teknologi'!J56)</f>
        <v>0</v>
      </c>
      <c r="R57" s="138"/>
      <c r="S57" s="394"/>
    </row>
    <row r="58" spans="1:19" s="130" customFormat="1" ht="40.35" customHeight="1">
      <c r="A58" s="392"/>
      <c r="B58" s="131"/>
      <c r="C58" s="139"/>
      <c r="D58" s="139"/>
      <c r="E58" s="140"/>
      <c r="F58" s="140"/>
      <c r="G58" s="145"/>
      <c r="H58" s="142"/>
      <c r="I58" s="143"/>
      <c r="J58" s="143"/>
      <c r="K58" s="143"/>
      <c r="L58" s="143"/>
      <c r="M58" s="143"/>
      <c r="N58" s="143"/>
      <c r="O58" s="144"/>
      <c r="P58" s="401" t="str">
        <f ca="1">IF(ISBLANK('04 Brukerregistrering'!G58), "", IF(O58="", (TODAY()-'04 Brukerregistrering'!G58)/30, (YEAR(O58)-YEAR('04 Brukerregistrering'!G58))*12 + MONTH(O58)-MONTH('04 Brukerregistrering'!G58)))</f>
        <v/>
      </c>
      <c r="Q58" s="402">
        <f>IF('04 Brukerregistrering'!$G58="",0,'Kostnader teknologi'!J57)</f>
        <v>0</v>
      </c>
      <c r="R58" s="138"/>
      <c r="S58" s="394"/>
    </row>
    <row r="59" spans="1:19" s="130" customFormat="1" ht="40.35" customHeight="1">
      <c r="A59" s="392"/>
      <c r="B59" s="131"/>
      <c r="C59" s="139"/>
      <c r="D59" s="139"/>
      <c r="E59" s="140"/>
      <c r="F59" s="140"/>
      <c r="G59" s="145"/>
      <c r="H59" s="142"/>
      <c r="I59" s="143"/>
      <c r="J59" s="143"/>
      <c r="K59" s="143"/>
      <c r="L59" s="143"/>
      <c r="M59" s="143"/>
      <c r="N59" s="143"/>
      <c r="O59" s="144"/>
      <c r="P59" s="401" t="str">
        <f ca="1">IF(ISBLANK('04 Brukerregistrering'!G59), "", IF(O59="", (TODAY()-'04 Brukerregistrering'!G59)/30, (YEAR(O59)-YEAR('04 Brukerregistrering'!G59))*12 + MONTH(O59)-MONTH('04 Brukerregistrering'!G59)))</f>
        <v/>
      </c>
      <c r="Q59" s="402">
        <f>IF('04 Brukerregistrering'!$G59="",0,'Kostnader teknologi'!J58)</f>
        <v>0</v>
      </c>
      <c r="R59" s="138"/>
      <c r="S59" s="394"/>
    </row>
    <row r="60" spans="1:19" s="130" customFormat="1" ht="40.35" customHeight="1">
      <c r="A60" s="392"/>
      <c r="B60" s="131"/>
      <c r="C60" s="139"/>
      <c r="D60" s="139"/>
      <c r="E60" s="140"/>
      <c r="F60" s="140"/>
      <c r="G60" s="145"/>
      <c r="H60" s="142"/>
      <c r="I60" s="143"/>
      <c r="J60" s="143"/>
      <c r="K60" s="143"/>
      <c r="L60" s="143"/>
      <c r="M60" s="143"/>
      <c r="N60" s="143"/>
      <c r="O60" s="144"/>
      <c r="P60" s="401" t="str">
        <f ca="1">IF(ISBLANK('04 Brukerregistrering'!G60), "", IF(O60="", (TODAY()-'04 Brukerregistrering'!G60)/30, (YEAR(O60)-YEAR('04 Brukerregistrering'!G60))*12 + MONTH(O60)-MONTH('04 Brukerregistrering'!G60)))</f>
        <v/>
      </c>
      <c r="Q60" s="402">
        <f>IF('04 Brukerregistrering'!$G60="",0,'Kostnader teknologi'!J59)</f>
        <v>0</v>
      </c>
      <c r="R60" s="138"/>
      <c r="S60" s="394"/>
    </row>
    <row r="61" spans="1:19" s="130" customFormat="1" ht="40.35" customHeight="1">
      <c r="A61" s="392"/>
      <c r="B61" s="131"/>
      <c r="C61" s="139"/>
      <c r="D61" s="139"/>
      <c r="E61" s="140"/>
      <c r="F61" s="140"/>
      <c r="G61" s="145"/>
      <c r="H61" s="142"/>
      <c r="I61" s="143"/>
      <c r="J61" s="143"/>
      <c r="K61" s="143"/>
      <c r="L61" s="143"/>
      <c r="M61" s="143"/>
      <c r="N61" s="143"/>
      <c r="O61" s="144"/>
      <c r="P61" s="401" t="str">
        <f ca="1">IF(ISBLANK('04 Brukerregistrering'!G61), "", IF(O61="", (TODAY()-'04 Brukerregistrering'!G61)/30, (YEAR(O61)-YEAR('04 Brukerregistrering'!G61))*12 + MONTH(O61)-MONTH('04 Brukerregistrering'!G61)))</f>
        <v/>
      </c>
      <c r="Q61" s="402">
        <f>IF('04 Brukerregistrering'!$G61="",0,'Kostnader teknologi'!J60)</f>
        <v>0</v>
      </c>
      <c r="R61" s="138"/>
      <c r="S61" s="394"/>
    </row>
    <row r="62" spans="1:19" s="130" customFormat="1" ht="40.35" customHeight="1">
      <c r="A62" s="392"/>
      <c r="B62" s="131"/>
      <c r="C62" s="139"/>
      <c r="D62" s="139"/>
      <c r="E62" s="140"/>
      <c r="F62" s="140"/>
      <c r="G62" s="145"/>
      <c r="H62" s="142"/>
      <c r="I62" s="143"/>
      <c r="J62" s="143"/>
      <c r="K62" s="143"/>
      <c r="L62" s="143"/>
      <c r="M62" s="143"/>
      <c r="N62" s="143"/>
      <c r="O62" s="144"/>
      <c r="P62" s="401" t="str">
        <f ca="1">IF(ISBLANK('04 Brukerregistrering'!G62), "", IF(O62="", (TODAY()-'04 Brukerregistrering'!G62)/30, (YEAR(O62)-YEAR('04 Brukerregistrering'!G62))*12 + MONTH(O62)-MONTH('04 Brukerregistrering'!G62)))</f>
        <v/>
      </c>
      <c r="Q62" s="402">
        <f>IF('04 Brukerregistrering'!$G62="",0,'Kostnader teknologi'!J61)</f>
        <v>0</v>
      </c>
      <c r="R62" s="138"/>
      <c r="S62" s="394"/>
    </row>
    <row r="63" spans="1:19" s="130" customFormat="1" ht="40.35" customHeight="1">
      <c r="A63" s="392"/>
      <c r="B63" s="131"/>
      <c r="C63" s="139"/>
      <c r="D63" s="139"/>
      <c r="E63" s="140"/>
      <c r="F63" s="140"/>
      <c r="G63" s="145"/>
      <c r="H63" s="142"/>
      <c r="I63" s="143"/>
      <c r="J63" s="143"/>
      <c r="K63" s="143"/>
      <c r="L63" s="143"/>
      <c r="M63" s="143"/>
      <c r="N63" s="143"/>
      <c r="O63" s="144"/>
      <c r="P63" s="401" t="str">
        <f ca="1">IF(ISBLANK('04 Brukerregistrering'!G63), "", IF(O63="", (TODAY()-'04 Brukerregistrering'!G63)/30, (YEAR(O63)-YEAR('04 Brukerregistrering'!G63))*12 + MONTH(O63)-MONTH('04 Brukerregistrering'!G63)))</f>
        <v/>
      </c>
      <c r="Q63" s="402">
        <f>IF('04 Brukerregistrering'!$G63="",0,'Kostnader teknologi'!J62)</f>
        <v>0</v>
      </c>
      <c r="R63" s="138"/>
      <c r="S63" s="394"/>
    </row>
    <row r="64" spans="1:19" s="130" customFormat="1" ht="40.35" customHeight="1">
      <c r="A64" s="392"/>
      <c r="B64" s="131"/>
      <c r="C64" s="139"/>
      <c r="D64" s="139"/>
      <c r="E64" s="140"/>
      <c r="F64" s="140"/>
      <c r="G64" s="145"/>
      <c r="H64" s="142"/>
      <c r="I64" s="143"/>
      <c r="J64" s="143"/>
      <c r="K64" s="143"/>
      <c r="L64" s="143"/>
      <c r="M64" s="143"/>
      <c r="N64" s="143"/>
      <c r="O64" s="144"/>
      <c r="P64" s="401" t="str">
        <f ca="1">IF(ISBLANK('04 Brukerregistrering'!G64), "", IF(O64="", (TODAY()-'04 Brukerregistrering'!G64)/30, (YEAR(O64)-YEAR('04 Brukerregistrering'!G64))*12 + MONTH(O64)-MONTH('04 Brukerregistrering'!G64)))</f>
        <v/>
      </c>
      <c r="Q64" s="402">
        <f>IF('04 Brukerregistrering'!$G64="",0,'Kostnader teknologi'!J63)</f>
        <v>0</v>
      </c>
      <c r="R64" s="138"/>
      <c r="S64" s="394"/>
    </row>
    <row r="65" spans="1:19" s="130" customFormat="1" ht="40.35" customHeight="1">
      <c r="A65" s="392"/>
      <c r="B65" s="131"/>
      <c r="C65" s="139"/>
      <c r="D65" s="139"/>
      <c r="E65" s="140"/>
      <c r="F65" s="140"/>
      <c r="G65" s="145"/>
      <c r="H65" s="142"/>
      <c r="I65" s="143"/>
      <c r="J65" s="143"/>
      <c r="K65" s="143"/>
      <c r="L65" s="143"/>
      <c r="M65" s="143"/>
      <c r="N65" s="143"/>
      <c r="O65" s="144"/>
      <c r="P65" s="401" t="str">
        <f ca="1">IF(ISBLANK('04 Brukerregistrering'!G65), "", IF(O65="", (TODAY()-'04 Brukerregistrering'!G65)/30, (YEAR(O65)-YEAR('04 Brukerregistrering'!G65))*12 + MONTH(O65)-MONTH('04 Brukerregistrering'!G65)))</f>
        <v/>
      </c>
      <c r="Q65" s="402">
        <f>IF('04 Brukerregistrering'!$G65="",0,'Kostnader teknologi'!J64)</f>
        <v>0</v>
      </c>
      <c r="R65" s="138"/>
      <c r="S65" s="394"/>
    </row>
    <row r="66" spans="1:19" s="130" customFormat="1" ht="40.35" customHeight="1">
      <c r="A66" s="392"/>
      <c r="B66" s="131"/>
      <c r="C66" s="139"/>
      <c r="D66" s="139"/>
      <c r="E66" s="140"/>
      <c r="F66" s="140"/>
      <c r="G66" s="145"/>
      <c r="H66" s="142"/>
      <c r="I66" s="143"/>
      <c r="J66" s="143"/>
      <c r="K66" s="143"/>
      <c r="L66" s="143"/>
      <c r="M66" s="143"/>
      <c r="N66" s="143"/>
      <c r="O66" s="144"/>
      <c r="P66" s="401" t="str">
        <f ca="1">IF(ISBLANK('04 Brukerregistrering'!G66), "", IF(O66="", (TODAY()-'04 Brukerregistrering'!G66)/30, (YEAR(O66)-YEAR('04 Brukerregistrering'!G66))*12 + MONTH(O66)-MONTH('04 Brukerregistrering'!G66)))</f>
        <v/>
      </c>
      <c r="Q66" s="402">
        <f>IF('04 Brukerregistrering'!$G66="",0,'Kostnader teknologi'!J65)</f>
        <v>0</v>
      </c>
      <c r="R66" s="138"/>
      <c r="S66" s="394"/>
    </row>
    <row r="67" spans="1:19" s="130" customFormat="1" ht="40.35" customHeight="1">
      <c r="A67" s="392"/>
      <c r="B67" s="131"/>
      <c r="C67" s="139"/>
      <c r="D67" s="139"/>
      <c r="E67" s="140"/>
      <c r="F67" s="140"/>
      <c r="G67" s="145"/>
      <c r="H67" s="142"/>
      <c r="I67" s="143"/>
      <c r="J67" s="143"/>
      <c r="K67" s="143"/>
      <c r="L67" s="143"/>
      <c r="M67" s="143"/>
      <c r="N67" s="143"/>
      <c r="O67" s="144"/>
      <c r="P67" s="401" t="str">
        <f ca="1">IF(ISBLANK('04 Brukerregistrering'!G67), "", IF(O67="", (TODAY()-'04 Brukerregistrering'!G67)/30, (YEAR(O67)-YEAR('04 Brukerregistrering'!G67))*12 + MONTH(O67)-MONTH('04 Brukerregistrering'!G67)))</f>
        <v/>
      </c>
      <c r="Q67" s="402">
        <f>IF('04 Brukerregistrering'!$G67="",0,'Kostnader teknologi'!J66)</f>
        <v>0</v>
      </c>
      <c r="R67" s="138"/>
      <c r="S67" s="394"/>
    </row>
    <row r="68" spans="1:19" s="130" customFormat="1" ht="40.35" customHeight="1">
      <c r="A68" s="392"/>
      <c r="B68" s="131"/>
      <c r="C68" s="139"/>
      <c r="D68" s="139"/>
      <c r="E68" s="140"/>
      <c r="F68" s="140"/>
      <c r="G68" s="145"/>
      <c r="H68" s="142"/>
      <c r="I68" s="143"/>
      <c r="J68" s="143"/>
      <c r="K68" s="143"/>
      <c r="L68" s="143"/>
      <c r="M68" s="143"/>
      <c r="N68" s="143"/>
      <c r="O68" s="144"/>
      <c r="P68" s="401" t="str">
        <f ca="1">IF(ISBLANK('04 Brukerregistrering'!G68), "", IF(O68="", (TODAY()-'04 Brukerregistrering'!G68)/30, (YEAR(O68)-YEAR('04 Brukerregistrering'!G68))*12 + MONTH(O68)-MONTH('04 Brukerregistrering'!G68)))</f>
        <v/>
      </c>
      <c r="Q68" s="402">
        <f>IF('04 Brukerregistrering'!$G68="",0,'Kostnader teknologi'!J67)</f>
        <v>0</v>
      </c>
      <c r="R68" s="138"/>
      <c r="S68" s="394"/>
    </row>
    <row r="69" spans="1:19" s="130" customFormat="1" ht="40.35" customHeight="1">
      <c r="A69" s="392"/>
      <c r="B69" s="131"/>
      <c r="C69" s="139"/>
      <c r="D69" s="139"/>
      <c r="E69" s="140"/>
      <c r="F69" s="140"/>
      <c r="G69" s="145"/>
      <c r="H69" s="142"/>
      <c r="I69" s="143"/>
      <c r="J69" s="143"/>
      <c r="K69" s="143"/>
      <c r="L69" s="143"/>
      <c r="M69" s="143"/>
      <c r="N69" s="143"/>
      <c r="O69" s="144"/>
      <c r="P69" s="401" t="str">
        <f ca="1">IF(ISBLANK('04 Brukerregistrering'!G69), "", IF(O69="", (TODAY()-'04 Brukerregistrering'!G69)/30, (YEAR(O69)-YEAR('04 Brukerregistrering'!G69))*12 + MONTH(O69)-MONTH('04 Brukerregistrering'!G69)))</f>
        <v/>
      </c>
      <c r="Q69" s="402">
        <f>IF('04 Brukerregistrering'!$G69="",0,'Kostnader teknologi'!J68)</f>
        <v>0</v>
      </c>
      <c r="R69" s="138"/>
      <c r="S69" s="394"/>
    </row>
    <row r="70" spans="1:19" s="130" customFormat="1" ht="40.35" customHeight="1">
      <c r="A70" s="392"/>
      <c r="B70" s="131"/>
      <c r="C70" s="139"/>
      <c r="D70" s="139"/>
      <c r="E70" s="140"/>
      <c r="F70" s="140"/>
      <c r="G70" s="145"/>
      <c r="H70" s="142"/>
      <c r="I70" s="143"/>
      <c r="J70" s="143"/>
      <c r="K70" s="143"/>
      <c r="L70" s="143"/>
      <c r="M70" s="143"/>
      <c r="N70" s="143"/>
      <c r="O70" s="144"/>
      <c r="P70" s="401" t="str">
        <f ca="1">IF(ISBLANK('04 Brukerregistrering'!G70), "", IF(O70="", (TODAY()-'04 Brukerregistrering'!G70)/30, (YEAR(O70)-YEAR('04 Brukerregistrering'!G70))*12 + MONTH(O70)-MONTH('04 Brukerregistrering'!G70)))</f>
        <v/>
      </c>
      <c r="Q70" s="402">
        <f>IF('04 Brukerregistrering'!$G70="",0,'Kostnader teknologi'!J69)</f>
        <v>0</v>
      </c>
      <c r="R70" s="138"/>
      <c r="S70" s="394"/>
    </row>
    <row r="71" spans="1:19" s="130" customFormat="1" ht="40.35" customHeight="1">
      <c r="A71" s="392"/>
      <c r="B71" s="131"/>
      <c r="C71" s="139"/>
      <c r="D71" s="139"/>
      <c r="E71" s="140"/>
      <c r="F71" s="140"/>
      <c r="G71" s="145"/>
      <c r="H71" s="142"/>
      <c r="I71" s="143"/>
      <c r="J71" s="143"/>
      <c r="K71" s="143"/>
      <c r="L71" s="143"/>
      <c r="M71" s="143"/>
      <c r="N71" s="143"/>
      <c r="O71" s="144"/>
      <c r="P71" s="401" t="str">
        <f ca="1">IF(ISBLANK('04 Brukerregistrering'!G71), "", IF(O71="", (TODAY()-'04 Brukerregistrering'!G71)/30, (YEAR(O71)-YEAR('04 Brukerregistrering'!G71))*12 + MONTH(O71)-MONTH('04 Brukerregistrering'!G71)))</f>
        <v/>
      </c>
      <c r="Q71" s="402">
        <f>IF('04 Brukerregistrering'!$G71="",0,'Kostnader teknologi'!J70)</f>
        <v>0</v>
      </c>
      <c r="R71" s="138"/>
      <c r="S71" s="394"/>
    </row>
    <row r="72" spans="1:19" s="130" customFormat="1" ht="40.35" customHeight="1">
      <c r="A72" s="392"/>
      <c r="B72" s="131"/>
      <c r="C72" s="139"/>
      <c r="D72" s="139"/>
      <c r="E72" s="140"/>
      <c r="F72" s="140"/>
      <c r="G72" s="145"/>
      <c r="H72" s="142"/>
      <c r="I72" s="143"/>
      <c r="J72" s="143"/>
      <c r="K72" s="143"/>
      <c r="L72" s="143"/>
      <c r="M72" s="143"/>
      <c r="N72" s="143"/>
      <c r="O72" s="144"/>
      <c r="P72" s="401" t="str">
        <f ca="1">IF(ISBLANK('04 Brukerregistrering'!G72), "", IF(O72="", (TODAY()-'04 Brukerregistrering'!G72)/30, (YEAR(O72)-YEAR('04 Brukerregistrering'!G72))*12 + MONTH(O72)-MONTH('04 Brukerregistrering'!G72)))</f>
        <v/>
      </c>
      <c r="Q72" s="402">
        <f>IF('04 Brukerregistrering'!$G72="",0,'Kostnader teknologi'!J71)</f>
        <v>0</v>
      </c>
      <c r="R72" s="138"/>
      <c r="S72" s="394"/>
    </row>
    <row r="73" spans="1:19" s="130" customFormat="1" ht="40.35" customHeight="1">
      <c r="A73" s="392"/>
      <c r="B73" s="131"/>
      <c r="C73" s="139"/>
      <c r="D73" s="139"/>
      <c r="E73" s="140"/>
      <c r="F73" s="140"/>
      <c r="G73" s="145"/>
      <c r="H73" s="142"/>
      <c r="I73" s="143"/>
      <c r="J73" s="143"/>
      <c r="K73" s="143"/>
      <c r="L73" s="143"/>
      <c r="M73" s="143"/>
      <c r="N73" s="143"/>
      <c r="O73" s="144"/>
      <c r="P73" s="401" t="str">
        <f ca="1">IF(ISBLANK('04 Brukerregistrering'!G73), "", IF(O73="", (TODAY()-'04 Brukerregistrering'!G73)/30, (YEAR(O73)-YEAR('04 Brukerregistrering'!G73))*12 + MONTH(O73)-MONTH('04 Brukerregistrering'!G73)))</f>
        <v/>
      </c>
      <c r="Q73" s="402">
        <f>IF('04 Brukerregistrering'!$G73="",0,'Kostnader teknologi'!J72)</f>
        <v>0</v>
      </c>
      <c r="R73" s="138"/>
      <c r="S73" s="394"/>
    </row>
    <row r="74" spans="1:19" s="130" customFormat="1" ht="40.35" customHeight="1">
      <c r="A74" s="392"/>
      <c r="B74" s="131"/>
      <c r="C74" s="139"/>
      <c r="D74" s="139"/>
      <c r="E74" s="140"/>
      <c r="F74" s="140"/>
      <c r="G74" s="145"/>
      <c r="H74" s="142"/>
      <c r="I74" s="143"/>
      <c r="J74" s="143"/>
      <c r="K74" s="143"/>
      <c r="L74" s="143"/>
      <c r="M74" s="143"/>
      <c r="N74" s="143"/>
      <c r="O74" s="144"/>
      <c r="P74" s="401" t="str">
        <f ca="1">IF(ISBLANK('04 Brukerregistrering'!G74), "", IF(O74="", (TODAY()-'04 Brukerregistrering'!G74)/30, (YEAR(O74)-YEAR('04 Brukerregistrering'!G74))*12 + MONTH(O74)-MONTH('04 Brukerregistrering'!G74)))</f>
        <v/>
      </c>
      <c r="Q74" s="402">
        <f>IF('04 Brukerregistrering'!$G74="",0,'Kostnader teknologi'!J73)</f>
        <v>0</v>
      </c>
      <c r="R74" s="138"/>
      <c r="S74" s="394"/>
    </row>
    <row r="75" spans="1:19" s="130" customFormat="1" ht="40.35" customHeight="1">
      <c r="A75" s="392"/>
      <c r="B75" s="131"/>
      <c r="C75" s="139"/>
      <c r="D75" s="139"/>
      <c r="E75" s="140"/>
      <c r="F75" s="140"/>
      <c r="G75" s="145"/>
      <c r="H75" s="142"/>
      <c r="I75" s="143"/>
      <c r="J75" s="143"/>
      <c r="K75" s="143"/>
      <c r="L75" s="143"/>
      <c r="M75" s="143"/>
      <c r="N75" s="143"/>
      <c r="O75" s="144"/>
      <c r="P75" s="401" t="str">
        <f ca="1">IF(ISBLANK('04 Brukerregistrering'!G75), "", IF(O75="", (TODAY()-'04 Brukerregistrering'!G75)/30, (YEAR(O75)-YEAR('04 Brukerregistrering'!G75))*12 + MONTH(O75)-MONTH('04 Brukerregistrering'!G75)))</f>
        <v/>
      </c>
      <c r="Q75" s="402">
        <f>IF('04 Brukerregistrering'!$G75="",0,'Kostnader teknologi'!J74)</f>
        <v>0</v>
      </c>
      <c r="R75" s="138"/>
      <c r="S75" s="394"/>
    </row>
    <row r="76" spans="1:19" s="130" customFormat="1" ht="40.35" customHeight="1">
      <c r="A76" s="392"/>
      <c r="B76" s="131"/>
      <c r="C76" s="139"/>
      <c r="D76" s="139"/>
      <c r="E76" s="140"/>
      <c r="F76" s="140"/>
      <c r="G76" s="145"/>
      <c r="H76" s="142"/>
      <c r="I76" s="143"/>
      <c r="J76" s="143"/>
      <c r="K76" s="143"/>
      <c r="L76" s="143"/>
      <c r="M76" s="143"/>
      <c r="N76" s="143"/>
      <c r="O76" s="144"/>
      <c r="P76" s="401" t="str">
        <f ca="1">IF(ISBLANK('04 Brukerregistrering'!G76), "", IF(O76="", (TODAY()-'04 Brukerregistrering'!G76)/30, (YEAR(O76)-YEAR('04 Brukerregistrering'!G76))*12 + MONTH(O76)-MONTH('04 Brukerregistrering'!G76)))</f>
        <v/>
      </c>
      <c r="Q76" s="402">
        <f>IF('04 Brukerregistrering'!$G76="",0,'Kostnader teknologi'!J75)</f>
        <v>0</v>
      </c>
      <c r="R76" s="138"/>
      <c r="S76" s="394"/>
    </row>
    <row r="77" spans="1:19" s="130" customFormat="1" ht="40.35" customHeight="1">
      <c r="A77" s="392"/>
      <c r="B77" s="131"/>
      <c r="C77" s="139"/>
      <c r="D77" s="139"/>
      <c r="E77" s="140"/>
      <c r="F77" s="140"/>
      <c r="G77" s="145"/>
      <c r="H77" s="142"/>
      <c r="I77" s="143"/>
      <c r="J77" s="143"/>
      <c r="K77" s="143"/>
      <c r="L77" s="143"/>
      <c r="M77" s="143"/>
      <c r="N77" s="143"/>
      <c r="O77" s="144"/>
      <c r="P77" s="401" t="str">
        <f ca="1">IF(ISBLANK('04 Brukerregistrering'!G77), "", IF(O77="", (TODAY()-'04 Brukerregistrering'!G77)/30, (YEAR(O77)-YEAR('04 Brukerregistrering'!G77))*12 + MONTH(O77)-MONTH('04 Brukerregistrering'!G77)))</f>
        <v/>
      </c>
      <c r="Q77" s="402">
        <f>IF('04 Brukerregistrering'!$G77="",0,'Kostnader teknologi'!J76)</f>
        <v>0</v>
      </c>
      <c r="R77" s="138"/>
      <c r="S77" s="394"/>
    </row>
    <row r="78" spans="1:19" s="130" customFormat="1" ht="40.35" customHeight="1">
      <c r="A78" s="392"/>
      <c r="B78" s="131"/>
      <c r="C78" s="139"/>
      <c r="D78" s="139"/>
      <c r="E78" s="140"/>
      <c r="F78" s="140"/>
      <c r="G78" s="145"/>
      <c r="H78" s="142"/>
      <c r="I78" s="143"/>
      <c r="J78" s="143"/>
      <c r="K78" s="143"/>
      <c r="L78" s="143"/>
      <c r="M78" s="143"/>
      <c r="N78" s="143"/>
      <c r="O78" s="144"/>
      <c r="P78" s="401" t="str">
        <f ca="1">IF(ISBLANK('04 Brukerregistrering'!G78), "", IF(O78="", (TODAY()-'04 Brukerregistrering'!G78)/30, (YEAR(O78)-YEAR('04 Brukerregistrering'!G78))*12 + MONTH(O78)-MONTH('04 Brukerregistrering'!G78)))</f>
        <v/>
      </c>
      <c r="Q78" s="402">
        <f>IF('04 Brukerregistrering'!$G78="",0,'Kostnader teknologi'!J77)</f>
        <v>0</v>
      </c>
      <c r="R78" s="138"/>
      <c r="S78" s="394"/>
    </row>
    <row r="79" spans="1:19" s="130" customFormat="1" ht="40.35" customHeight="1">
      <c r="A79" s="392"/>
      <c r="B79" s="131"/>
      <c r="C79" s="139"/>
      <c r="D79" s="139"/>
      <c r="E79" s="140"/>
      <c r="F79" s="140"/>
      <c r="G79" s="145"/>
      <c r="H79" s="142"/>
      <c r="I79" s="143"/>
      <c r="J79" s="143"/>
      <c r="K79" s="143"/>
      <c r="L79" s="143"/>
      <c r="M79" s="143"/>
      <c r="N79" s="143"/>
      <c r="O79" s="144"/>
      <c r="P79" s="401" t="str">
        <f ca="1">IF(ISBLANK('04 Brukerregistrering'!G79), "", IF(O79="", (TODAY()-'04 Brukerregistrering'!G79)/30, (YEAR(O79)-YEAR('04 Brukerregistrering'!G79))*12 + MONTH(O79)-MONTH('04 Brukerregistrering'!G79)))</f>
        <v/>
      </c>
      <c r="Q79" s="402">
        <f>IF('04 Brukerregistrering'!$G79="",0,'Kostnader teknologi'!J78)</f>
        <v>0</v>
      </c>
      <c r="R79" s="138"/>
      <c r="S79" s="394"/>
    </row>
    <row r="80" spans="1:19" s="130" customFormat="1" ht="40.35" customHeight="1">
      <c r="A80" s="392"/>
      <c r="B80" s="131"/>
      <c r="C80" s="139"/>
      <c r="D80" s="139"/>
      <c r="E80" s="140"/>
      <c r="F80" s="140"/>
      <c r="G80" s="145"/>
      <c r="H80" s="142"/>
      <c r="I80" s="143"/>
      <c r="J80" s="143"/>
      <c r="K80" s="143"/>
      <c r="L80" s="143"/>
      <c r="M80" s="143"/>
      <c r="N80" s="143"/>
      <c r="O80" s="144"/>
      <c r="P80" s="401" t="str">
        <f ca="1">IF(ISBLANK('04 Brukerregistrering'!G80), "", IF(O80="", (TODAY()-'04 Brukerregistrering'!G80)/30, (YEAR(O80)-YEAR('04 Brukerregistrering'!G80))*12 + MONTH(O80)-MONTH('04 Brukerregistrering'!G80)))</f>
        <v/>
      </c>
      <c r="Q80" s="402">
        <f>IF('04 Brukerregistrering'!$G80="",0,'Kostnader teknologi'!J79)</f>
        <v>0</v>
      </c>
      <c r="R80" s="138"/>
      <c r="S80" s="394"/>
    </row>
    <row r="81" spans="1:19" s="130" customFormat="1" ht="40.35" customHeight="1">
      <c r="A81" s="392"/>
      <c r="B81" s="131"/>
      <c r="C81" s="139"/>
      <c r="D81" s="139"/>
      <c r="E81" s="140"/>
      <c r="F81" s="140"/>
      <c r="G81" s="145"/>
      <c r="H81" s="142"/>
      <c r="I81" s="143"/>
      <c r="J81" s="143"/>
      <c r="K81" s="143"/>
      <c r="L81" s="143"/>
      <c r="M81" s="143"/>
      <c r="N81" s="143"/>
      <c r="O81" s="144"/>
      <c r="P81" s="401" t="str">
        <f ca="1">IF(ISBLANK('04 Brukerregistrering'!G81), "", IF(O81="", (TODAY()-'04 Brukerregistrering'!G81)/30, (YEAR(O81)-YEAR('04 Brukerregistrering'!G81))*12 + MONTH(O81)-MONTH('04 Brukerregistrering'!G81)))</f>
        <v/>
      </c>
      <c r="Q81" s="402">
        <f>IF('04 Brukerregistrering'!$G81="",0,'Kostnader teknologi'!J80)</f>
        <v>0</v>
      </c>
      <c r="R81" s="138"/>
      <c r="S81" s="394"/>
    </row>
    <row r="82" spans="1:19" s="130" customFormat="1" ht="40.35" customHeight="1">
      <c r="A82" s="392"/>
      <c r="B82" s="131"/>
      <c r="C82" s="139"/>
      <c r="D82" s="139"/>
      <c r="E82" s="140"/>
      <c r="F82" s="140"/>
      <c r="G82" s="145"/>
      <c r="H82" s="142"/>
      <c r="I82" s="143"/>
      <c r="J82" s="143"/>
      <c r="K82" s="143"/>
      <c r="L82" s="143"/>
      <c r="M82" s="143"/>
      <c r="N82" s="143"/>
      <c r="O82" s="144"/>
      <c r="P82" s="401" t="str">
        <f ca="1">IF(ISBLANK('04 Brukerregistrering'!G82), "", IF(O82="", (TODAY()-'04 Brukerregistrering'!G82)/30, (YEAR(O82)-YEAR('04 Brukerregistrering'!G82))*12 + MONTH(O82)-MONTH('04 Brukerregistrering'!G82)))</f>
        <v/>
      </c>
      <c r="Q82" s="402">
        <f>IF('04 Brukerregistrering'!$G82="",0,'Kostnader teknologi'!J81)</f>
        <v>0</v>
      </c>
      <c r="R82" s="138"/>
      <c r="S82" s="394"/>
    </row>
    <row r="83" spans="1:19" s="130" customFormat="1" ht="40.35" customHeight="1">
      <c r="A83" s="392"/>
      <c r="B83" s="131"/>
      <c r="C83" s="139"/>
      <c r="D83" s="139"/>
      <c r="E83" s="140"/>
      <c r="F83" s="140"/>
      <c r="G83" s="145"/>
      <c r="H83" s="142"/>
      <c r="I83" s="143"/>
      <c r="J83" s="143"/>
      <c r="K83" s="143"/>
      <c r="L83" s="143"/>
      <c r="M83" s="143"/>
      <c r="N83" s="143"/>
      <c r="O83" s="144"/>
      <c r="P83" s="401" t="str">
        <f ca="1">IF(ISBLANK('04 Brukerregistrering'!G83), "", IF(O83="", (TODAY()-'04 Brukerregistrering'!G83)/30, (YEAR(O83)-YEAR('04 Brukerregistrering'!G83))*12 + MONTH(O83)-MONTH('04 Brukerregistrering'!G83)))</f>
        <v/>
      </c>
      <c r="Q83" s="402">
        <f>IF('04 Brukerregistrering'!$G83="",0,'Kostnader teknologi'!J82)</f>
        <v>0</v>
      </c>
      <c r="R83" s="138"/>
      <c r="S83" s="394"/>
    </row>
    <row r="84" spans="1:19" s="130" customFormat="1" ht="40.35" customHeight="1">
      <c r="A84" s="392"/>
      <c r="B84" s="131"/>
      <c r="C84" s="139"/>
      <c r="D84" s="139"/>
      <c r="E84" s="140"/>
      <c r="F84" s="140"/>
      <c r="G84" s="145"/>
      <c r="H84" s="142"/>
      <c r="I84" s="143"/>
      <c r="J84" s="143"/>
      <c r="K84" s="143"/>
      <c r="L84" s="143"/>
      <c r="M84" s="143"/>
      <c r="N84" s="143"/>
      <c r="O84" s="144"/>
      <c r="P84" s="401" t="str">
        <f ca="1">IF(ISBLANK('04 Brukerregistrering'!G84), "", IF(O84="", (TODAY()-'04 Brukerregistrering'!G84)/30, (YEAR(O84)-YEAR('04 Brukerregistrering'!G84))*12 + MONTH(O84)-MONTH('04 Brukerregistrering'!G84)))</f>
        <v/>
      </c>
      <c r="Q84" s="402">
        <f>IF('04 Brukerregistrering'!$G84="",0,'Kostnader teknologi'!J83)</f>
        <v>0</v>
      </c>
      <c r="R84" s="138"/>
      <c r="S84" s="394"/>
    </row>
    <row r="85" spans="1:19" s="130" customFormat="1" ht="40.35" customHeight="1">
      <c r="A85" s="392"/>
      <c r="B85" s="131"/>
      <c r="C85" s="139"/>
      <c r="D85" s="139"/>
      <c r="E85" s="140"/>
      <c r="F85" s="140"/>
      <c r="G85" s="145"/>
      <c r="H85" s="142"/>
      <c r="I85" s="143"/>
      <c r="J85" s="143"/>
      <c r="K85" s="143"/>
      <c r="L85" s="143"/>
      <c r="M85" s="143"/>
      <c r="N85" s="143"/>
      <c r="O85" s="144"/>
      <c r="P85" s="401" t="str">
        <f ca="1">IF(ISBLANK('04 Brukerregistrering'!G85), "", IF(O85="", (TODAY()-'04 Brukerregistrering'!G85)/30, (YEAR(O85)-YEAR('04 Brukerregistrering'!G85))*12 + MONTH(O85)-MONTH('04 Brukerregistrering'!G85)))</f>
        <v/>
      </c>
      <c r="Q85" s="402">
        <f>IF('04 Brukerregistrering'!$G85="",0,'Kostnader teknologi'!J84)</f>
        <v>0</v>
      </c>
      <c r="R85" s="138"/>
      <c r="S85" s="394"/>
    </row>
    <row r="86" spans="1:19" s="130" customFormat="1" ht="40.35" customHeight="1">
      <c r="A86" s="392"/>
      <c r="B86" s="131"/>
      <c r="C86" s="139"/>
      <c r="D86" s="139"/>
      <c r="E86" s="140"/>
      <c r="F86" s="140"/>
      <c r="G86" s="145"/>
      <c r="H86" s="142"/>
      <c r="I86" s="143"/>
      <c r="J86" s="143"/>
      <c r="K86" s="143"/>
      <c r="L86" s="143"/>
      <c r="M86" s="143"/>
      <c r="N86" s="143"/>
      <c r="O86" s="144"/>
      <c r="P86" s="401" t="str">
        <f ca="1">IF(ISBLANK('04 Brukerregistrering'!G86), "", IF(O86="", (TODAY()-'04 Brukerregistrering'!G86)/30, (YEAR(O86)-YEAR('04 Brukerregistrering'!G86))*12 + MONTH(O86)-MONTH('04 Brukerregistrering'!G86)))</f>
        <v/>
      </c>
      <c r="Q86" s="402">
        <f>IF('04 Brukerregistrering'!$G86="",0,'Kostnader teknologi'!J85)</f>
        <v>0</v>
      </c>
      <c r="R86" s="138"/>
      <c r="S86" s="394"/>
    </row>
    <row r="87" spans="1:19" s="130" customFormat="1" ht="40.35" customHeight="1">
      <c r="A87" s="392"/>
      <c r="B87" s="131"/>
      <c r="C87" s="139"/>
      <c r="D87" s="139"/>
      <c r="E87" s="140"/>
      <c r="F87" s="140"/>
      <c r="G87" s="145"/>
      <c r="H87" s="142"/>
      <c r="I87" s="143"/>
      <c r="J87" s="143"/>
      <c r="K87" s="143"/>
      <c r="L87" s="143"/>
      <c r="M87" s="143"/>
      <c r="N87" s="143"/>
      <c r="O87" s="144"/>
      <c r="P87" s="401" t="str">
        <f ca="1">IF(ISBLANK('04 Brukerregistrering'!G87), "", IF(O87="", (TODAY()-'04 Brukerregistrering'!G87)/30, (YEAR(O87)-YEAR('04 Brukerregistrering'!G87))*12 + MONTH(O87)-MONTH('04 Brukerregistrering'!G87)))</f>
        <v/>
      </c>
      <c r="Q87" s="402">
        <f>IF('04 Brukerregistrering'!$G87="",0,'Kostnader teknologi'!J86)</f>
        <v>0</v>
      </c>
      <c r="R87" s="138"/>
      <c r="S87" s="394"/>
    </row>
    <row r="88" spans="1:19" s="130" customFormat="1" ht="40.35" customHeight="1">
      <c r="A88" s="392"/>
      <c r="B88" s="131"/>
      <c r="C88" s="139"/>
      <c r="D88" s="139"/>
      <c r="E88" s="140"/>
      <c r="F88" s="140"/>
      <c r="G88" s="145"/>
      <c r="H88" s="142"/>
      <c r="I88" s="143"/>
      <c r="J88" s="143"/>
      <c r="K88" s="143"/>
      <c r="L88" s="143"/>
      <c r="M88" s="143"/>
      <c r="N88" s="143"/>
      <c r="O88" s="144"/>
      <c r="P88" s="401" t="str">
        <f ca="1">IF(ISBLANK('04 Brukerregistrering'!G88), "", IF(O88="", (TODAY()-'04 Brukerregistrering'!G88)/30, (YEAR(O88)-YEAR('04 Brukerregistrering'!G88))*12 + MONTH(O88)-MONTH('04 Brukerregistrering'!G88)))</f>
        <v/>
      </c>
      <c r="Q88" s="402">
        <f>IF('04 Brukerregistrering'!$G88="",0,'Kostnader teknologi'!J87)</f>
        <v>0</v>
      </c>
      <c r="R88" s="138"/>
      <c r="S88" s="394"/>
    </row>
    <row r="89" spans="1:19" s="130" customFormat="1" ht="40.35" customHeight="1">
      <c r="A89" s="392"/>
      <c r="B89" s="131"/>
      <c r="C89" s="139"/>
      <c r="D89" s="139"/>
      <c r="E89" s="140"/>
      <c r="F89" s="140"/>
      <c r="G89" s="145"/>
      <c r="H89" s="142"/>
      <c r="I89" s="143"/>
      <c r="J89" s="143"/>
      <c r="K89" s="143"/>
      <c r="L89" s="143"/>
      <c r="M89" s="143"/>
      <c r="N89" s="143"/>
      <c r="O89" s="144"/>
      <c r="P89" s="401" t="str">
        <f ca="1">IF(ISBLANK('04 Brukerregistrering'!G89), "", IF(O89="", (TODAY()-'04 Brukerregistrering'!G89)/30, (YEAR(O89)-YEAR('04 Brukerregistrering'!G89))*12 + MONTH(O89)-MONTH('04 Brukerregistrering'!G89)))</f>
        <v/>
      </c>
      <c r="Q89" s="402">
        <f>IF('04 Brukerregistrering'!$G89="",0,'Kostnader teknologi'!J88)</f>
        <v>0</v>
      </c>
      <c r="R89" s="138"/>
      <c r="S89" s="394"/>
    </row>
    <row r="90" spans="1:19" s="130" customFormat="1" ht="40.35" customHeight="1">
      <c r="A90" s="392"/>
      <c r="B90" s="131"/>
      <c r="C90" s="139"/>
      <c r="D90" s="139"/>
      <c r="E90" s="140"/>
      <c r="F90" s="140"/>
      <c r="G90" s="145"/>
      <c r="H90" s="142"/>
      <c r="I90" s="143"/>
      <c r="J90" s="143"/>
      <c r="K90" s="143"/>
      <c r="L90" s="143"/>
      <c r="M90" s="143"/>
      <c r="N90" s="143"/>
      <c r="O90" s="144"/>
      <c r="P90" s="401" t="str">
        <f ca="1">IF(ISBLANK('04 Brukerregistrering'!G90), "", IF(O90="", (TODAY()-'04 Brukerregistrering'!G90)/30, (YEAR(O90)-YEAR('04 Brukerregistrering'!G90))*12 + MONTH(O90)-MONTH('04 Brukerregistrering'!G90)))</f>
        <v/>
      </c>
      <c r="Q90" s="402">
        <f>IF('04 Brukerregistrering'!$G90="",0,'Kostnader teknologi'!J89)</f>
        <v>0</v>
      </c>
      <c r="R90" s="138"/>
      <c r="S90" s="394"/>
    </row>
    <row r="91" spans="1:19" s="130" customFormat="1" ht="40.35" customHeight="1">
      <c r="A91" s="392"/>
      <c r="B91" s="131"/>
      <c r="C91" s="139"/>
      <c r="D91" s="139"/>
      <c r="E91" s="140"/>
      <c r="F91" s="140"/>
      <c r="G91" s="145"/>
      <c r="H91" s="142"/>
      <c r="I91" s="143"/>
      <c r="J91" s="143"/>
      <c r="K91" s="143"/>
      <c r="L91" s="143"/>
      <c r="M91" s="143"/>
      <c r="N91" s="143"/>
      <c r="O91" s="144"/>
      <c r="P91" s="401" t="str">
        <f ca="1">IF(ISBLANK('04 Brukerregistrering'!G91), "", IF(O91="", (TODAY()-'04 Brukerregistrering'!G91)/30, (YEAR(O91)-YEAR('04 Brukerregistrering'!G91))*12 + MONTH(O91)-MONTH('04 Brukerregistrering'!G91)))</f>
        <v/>
      </c>
      <c r="Q91" s="402">
        <f>IF('04 Brukerregistrering'!$G91="",0,'Kostnader teknologi'!J90)</f>
        <v>0</v>
      </c>
      <c r="R91" s="138"/>
      <c r="S91" s="394"/>
    </row>
    <row r="92" spans="1:19" s="130" customFormat="1" ht="40.35" customHeight="1">
      <c r="A92" s="392"/>
      <c r="B92" s="131"/>
      <c r="C92" s="139"/>
      <c r="D92" s="139"/>
      <c r="E92" s="140"/>
      <c r="F92" s="140"/>
      <c r="G92" s="145"/>
      <c r="H92" s="142"/>
      <c r="I92" s="143"/>
      <c r="J92" s="143"/>
      <c r="K92" s="143"/>
      <c r="L92" s="143"/>
      <c r="M92" s="143"/>
      <c r="N92" s="143"/>
      <c r="O92" s="144"/>
      <c r="P92" s="401" t="str">
        <f ca="1">IF(ISBLANK('04 Brukerregistrering'!G92), "", IF(O92="", (TODAY()-'04 Brukerregistrering'!G92)/30, (YEAR(O92)-YEAR('04 Brukerregistrering'!G92))*12 + MONTH(O92)-MONTH('04 Brukerregistrering'!G92)))</f>
        <v/>
      </c>
      <c r="Q92" s="402">
        <f>IF('04 Brukerregistrering'!$G92="",0,'Kostnader teknologi'!J91)</f>
        <v>0</v>
      </c>
      <c r="R92" s="138"/>
      <c r="S92" s="394"/>
    </row>
    <row r="93" spans="1:19" s="130" customFormat="1" ht="40.35" customHeight="1">
      <c r="A93" s="392"/>
      <c r="B93" s="131"/>
      <c r="C93" s="139"/>
      <c r="D93" s="139"/>
      <c r="E93" s="140"/>
      <c r="F93" s="140"/>
      <c r="G93" s="145"/>
      <c r="H93" s="142"/>
      <c r="I93" s="143"/>
      <c r="J93" s="143"/>
      <c r="K93" s="143"/>
      <c r="L93" s="143"/>
      <c r="M93" s="143"/>
      <c r="N93" s="143"/>
      <c r="O93" s="144"/>
      <c r="P93" s="401" t="str">
        <f ca="1">IF(ISBLANK('04 Brukerregistrering'!G93), "", IF(O93="", (TODAY()-'04 Brukerregistrering'!G93)/30, (YEAR(O93)-YEAR('04 Brukerregistrering'!G93))*12 + MONTH(O93)-MONTH('04 Brukerregistrering'!G93)))</f>
        <v/>
      </c>
      <c r="Q93" s="402">
        <f>IF('04 Brukerregistrering'!$G93="",0,'Kostnader teknologi'!J92)</f>
        <v>0</v>
      </c>
      <c r="R93" s="138"/>
      <c r="S93" s="394"/>
    </row>
    <row r="94" spans="1:19" s="130" customFormat="1" ht="40.35" customHeight="1">
      <c r="A94" s="392"/>
      <c r="B94" s="131"/>
      <c r="C94" s="139"/>
      <c r="D94" s="139"/>
      <c r="E94" s="140"/>
      <c r="F94" s="140"/>
      <c r="G94" s="145"/>
      <c r="H94" s="142"/>
      <c r="I94" s="143"/>
      <c r="J94" s="143"/>
      <c r="K94" s="143"/>
      <c r="L94" s="143"/>
      <c r="M94" s="143"/>
      <c r="N94" s="143"/>
      <c r="O94" s="144"/>
      <c r="P94" s="401" t="str">
        <f ca="1">IF(ISBLANK('04 Brukerregistrering'!G94), "", IF(O94="", (TODAY()-'04 Brukerregistrering'!G94)/30, (YEAR(O94)-YEAR('04 Brukerregistrering'!G94))*12 + MONTH(O94)-MONTH('04 Brukerregistrering'!G94)))</f>
        <v/>
      </c>
      <c r="Q94" s="402">
        <f>IF('04 Brukerregistrering'!$G94="",0,'Kostnader teknologi'!J93)</f>
        <v>0</v>
      </c>
      <c r="R94" s="138"/>
      <c r="S94" s="394"/>
    </row>
    <row r="95" spans="1:19" s="130" customFormat="1" ht="40.35" customHeight="1">
      <c r="A95" s="392"/>
      <c r="B95" s="131"/>
      <c r="C95" s="139"/>
      <c r="D95" s="139"/>
      <c r="E95" s="140"/>
      <c r="F95" s="140"/>
      <c r="G95" s="145"/>
      <c r="H95" s="142"/>
      <c r="I95" s="143"/>
      <c r="J95" s="143"/>
      <c r="K95" s="143"/>
      <c r="L95" s="143"/>
      <c r="M95" s="143"/>
      <c r="N95" s="143"/>
      <c r="O95" s="144"/>
      <c r="P95" s="401" t="str">
        <f ca="1">IF(ISBLANK('04 Brukerregistrering'!G95), "", IF(O95="", (TODAY()-'04 Brukerregistrering'!G95)/30, (YEAR(O95)-YEAR('04 Brukerregistrering'!G95))*12 + MONTH(O95)-MONTH('04 Brukerregistrering'!G95)))</f>
        <v/>
      </c>
      <c r="Q95" s="402">
        <f>IF('04 Brukerregistrering'!$G95="",0,'Kostnader teknologi'!J94)</f>
        <v>0</v>
      </c>
      <c r="R95" s="138"/>
      <c r="S95" s="394"/>
    </row>
    <row r="96" spans="1:19" s="130" customFormat="1" ht="40.35" customHeight="1">
      <c r="A96" s="392"/>
      <c r="B96" s="131"/>
      <c r="C96" s="139"/>
      <c r="D96" s="139"/>
      <c r="E96" s="140"/>
      <c r="F96" s="140"/>
      <c r="G96" s="145"/>
      <c r="H96" s="142"/>
      <c r="I96" s="143"/>
      <c r="J96" s="143"/>
      <c r="K96" s="143"/>
      <c r="L96" s="143"/>
      <c r="M96" s="143"/>
      <c r="N96" s="143"/>
      <c r="O96" s="144"/>
      <c r="P96" s="401" t="str">
        <f ca="1">IF(ISBLANK('04 Brukerregistrering'!G96), "", IF(O96="", (TODAY()-'04 Brukerregistrering'!G96)/30, (YEAR(O96)-YEAR('04 Brukerregistrering'!G96))*12 + MONTH(O96)-MONTH('04 Brukerregistrering'!G96)))</f>
        <v/>
      </c>
      <c r="Q96" s="402">
        <f>IF('04 Brukerregistrering'!$G96="",0,'Kostnader teknologi'!J95)</f>
        <v>0</v>
      </c>
      <c r="R96" s="138"/>
      <c r="S96" s="394"/>
    </row>
    <row r="97" spans="1:19" s="130" customFormat="1" ht="40.35" customHeight="1">
      <c r="A97" s="392"/>
      <c r="B97" s="131"/>
      <c r="C97" s="139"/>
      <c r="D97" s="139"/>
      <c r="E97" s="140"/>
      <c r="F97" s="140"/>
      <c r="G97" s="145"/>
      <c r="H97" s="142"/>
      <c r="I97" s="143"/>
      <c r="J97" s="143"/>
      <c r="K97" s="143"/>
      <c r="L97" s="143"/>
      <c r="M97" s="143"/>
      <c r="N97" s="143"/>
      <c r="O97" s="144"/>
      <c r="P97" s="401" t="str">
        <f ca="1">IF(ISBLANK('04 Brukerregistrering'!G97), "", IF(O97="", (TODAY()-'04 Brukerregistrering'!G97)/30, (YEAR(O97)-YEAR('04 Brukerregistrering'!G97))*12 + MONTH(O97)-MONTH('04 Brukerregistrering'!G97)))</f>
        <v/>
      </c>
      <c r="Q97" s="402">
        <f>IF('04 Brukerregistrering'!$G97="",0,'Kostnader teknologi'!J96)</f>
        <v>0</v>
      </c>
      <c r="R97" s="138"/>
      <c r="S97" s="394"/>
    </row>
    <row r="98" spans="1:19" s="130" customFormat="1" ht="40.35" customHeight="1">
      <c r="A98" s="392"/>
      <c r="B98" s="131"/>
      <c r="C98" s="139"/>
      <c r="D98" s="139"/>
      <c r="E98" s="140"/>
      <c r="F98" s="140"/>
      <c r="G98" s="145"/>
      <c r="H98" s="142"/>
      <c r="I98" s="143"/>
      <c r="J98" s="143"/>
      <c r="K98" s="143"/>
      <c r="L98" s="143"/>
      <c r="M98" s="143"/>
      <c r="N98" s="143"/>
      <c r="O98" s="144"/>
      <c r="P98" s="401" t="str">
        <f ca="1">IF(ISBLANK('04 Brukerregistrering'!G98), "", IF(O98="", (TODAY()-'04 Brukerregistrering'!G98)/30, (YEAR(O98)-YEAR('04 Brukerregistrering'!G98))*12 + MONTH(O98)-MONTH('04 Brukerregistrering'!G98)))</f>
        <v/>
      </c>
      <c r="Q98" s="402">
        <f>IF('04 Brukerregistrering'!$G98="",0,'Kostnader teknologi'!J97)</f>
        <v>0</v>
      </c>
      <c r="R98" s="138"/>
      <c r="S98" s="394"/>
    </row>
    <row r="99" spans="1:19" s="130" customFormat="1" ht="40.35" customHeight="1">
      <c r="A99" s="392"/>
      <c r="B99" s="131"/>
      <c r="C99" s="139"/>
      <c r="D99" s="139"/>
      <c r="E99" s="140"/>
      <c r="F99" s="140"/>
      <c r="G99" s="145"/>
      <c r="H99" s="142"/>
      <c r="I99" s="143"/>
      <c r="J99" s="143"/>
      <c r="K99" s="143"/>
      <c r="L99" s="143"/>
      <c r="M99" s="143"/>
      <c r="N99" s="143"/>
      <c r="O99" s="144"/>
      <c r="P99" s="401" t="str">
        <f ca="1">IF(ISBLANK('04 Brukerregistrering'!G99), "", IF(O99="", (TODAY()-'04 Brukerregistrering'!G99)/30, (YEAR(O99)-YEAR('04 Brukerregistrering'!G99))*12 + MONTH(O99)-MONTH('04 Brukerregistrering'!G99)))</f>
        <v/>
      </c>
      <c r="Q99" s="402">
        <f>IF('04 Brukerregistrering'!$G99="",0,'Kostnader teknologi'!J98)</f>
        <v>0</v>
      </c>
      <c r="R99" s="138"/>
      <c r="S99" s="394"/>
    </row>
    <row r="100" spans="1:19" s="130" customFormat="1" ht="40.35" customHeight="1">
      <c r="A100" s="392"/>
      <c r="B100" s="131"/>
      <c r="C100" s="139"/>
      <c r="D100" s="139"/>
      <c r="E100" s="140"/>
      <c r="F100" s="140"/>
      <c r="G100" s="145"/>
      <c r="H100" s="142"/>
      <c r="I100" s="143"/>
      <c r="J100" s="143"/>
      <c r="K100" s="143"/>
      <c r="L100" s="143"/>
      <c r="M100" s="143"/>
      <c r="N100" s="143"/>
      <c r="O100" s="144"/>
      <c r="P100" s="401" t="str">
        <f ca="1">IF(ISBLANK('04 Brukerregistrering'!G100), "", IF(O100="", (TODAY()-'04 Brukerregistrering'!G100)/30, (YEAR(O100)-YEAR('04 Brukerregistrering'!G100))*12 + MONTH(O100)-MONTH('04 Brukerregistrering'!G100)))</f>
        <v/>
      </c>
      <c r="Q100" s="402">
        <f>IF('04 Brukerregistrering'!$G100="",0,'Kostnader teknologi'!J99)</f>
        <v>0</v>
      </c>
      <c r="R100" s="138"/>
      <c r="S100" s="394"/>
    </row>
    <row r="101" spans="1:19" s="130" customFormat="1" ht="40.35" customHeight="1">
      <c r="A101" s="392"/>
      <c r="B101" s="131"/>
      <c r="C101" s="139"/>
      <c r="D101" s="139"/>
      <c r="E101" s="140"/>
      <c r="F101" s="140"/>
      <c r="G101" s="145"/>
      <c r="H101" s="142"/>
      <c r="I101" s="143"/>
      <c r="J101" s="143"/>
      <c r="K101" s="143"/>
      <c r="L101" s="143"/>
      <c r="M101" s="143"/>
      <c r="N101" s="143"/>
      <c r="O101" s="144"/>
      <c r="P101" s="401" t="str">
        <f ca="1">IF(ISBLANK('04 Brukerregistrering'!G101), "", IF(O101="", (TODAY()-'04 Brukerregistrering'!G101)/30, (YEAR(O101)-YEAR('04 Brukerregistrering'!G101))*12 + MONTH(O101)-MONTH('04 Brukerregistrering'!G101)))</f>
        <v/>
      </c>
      <c r="Q101" s="402">
        <f>IF('04 Brukerregistrering'!$G101="",0,'Kostnader teknologi'!J100)</f>
        <v>0</v>
      </c>
      <c r="R101" s="138"/>
      <c r="S101" s="394"/>
    </row>
    <row r="102" spans="1:19" s="130" customFormat="1" ht="40.35" customHeight="1">
      <c r="A102" s="392"/>
      <c r="B102" s="131"/>
      <c r="C102" s="139"/>
      <c r="D102" s="139"/>
      <c r="E102" s="140"/>
      <c r="F102" s="140"/>
      <c r="G102" s="145"/>
      <c r="H102" s="142"/>
      <c r="I102" s="143"/>
      <c r="J102" s="143"/>
      <c r="K102" s="143"/>
      <c r="L102" s="143"/>
      <c r="M102" s="143"/>
      <c r="N102" s="143"/>
      <c r="O102" s="144"/>
      <c r="P102" s="401" t="str">
        <f ca="1">IF(ISBLANK('04 Brukerregistrering'!G102), "", IF(O102="", (TODAY()-'04 Brukerregistrering'!G102)/30, (YEAR(O102)-YEAR('04 Brukerregistrering'!G102))*12 + MONTH(O102)-MONTH('04 Brukerregistrering'!G102)))</f>
        <v/>
      </c>
      <c r="Q102" s="402">
        <f>IF('04 Brukerregistrering'!$G102="",0,'Kostnader teknologi'!J101)</f>
        <v>0</v>
      </c>
      <c r="R102" s="138"/>
      <c r="S102" s="394"/>
    </row>
    <row r="103" spans="1:19" s="130" customFormat="1" ht="40.35" customHeight="1">
      <c r="A103" s="392"/>
      <c r="B103" s="131"/>
      <c r="C103" s="139"/>
      <c r="D103" s="139"/>
      <c r="E103" s="140"/>
      <c r="F103" s="140"/>
      <c r="G103" s="145"/>
      <c r="H103" s="142"/>
      <c r="I103" s="143"/>
      <c r="J103" s="143"/>
      <c r="K103" s="143"/>
      <c r="L103" s="143"/>
      <c r="M103" s="143"/>
      <c r="N103" s="143"/>
      <c r="O103" s="144"/>
      <c r="P103" s="401" t="str">
        <f ca="1">IF(ISBLANK('04 Brukerregistrering'!G103), "", IF(O103="", (TODAY()-'04 Brukerregistrering'!G103)/30, (YEAR(O103)-YEAR('04 Brukerregistrering'!G103))*12 + MONTH(O103)-MONTH('04 Brukerregistrering'!G103)))</f>
        <v/>
      </c>
      <c r="Q103" s="402">
        <f>IF('04 Brukerregistrering'!$G103="",0,'Kostnader teknologi'!J102)</f>
        <v>0</v>
      </c>
      <c r="R103" s="138"/>
      <c r="S103" s="394"/>
    </row>
    <row r="104" spans="1:19" s="130" customFormat="1" ht="40.35" customHeight="1">
      <c r="A104" s="392"/>
      <c r="B104" s="131"/>
      <c r="C104" s="139"/>
      <c r="D104" s="139"/>
      <c r="E104" s="140"/>
      <c r="F104" s="140"/>
      <c r="G104" s="145"/>
      <c r="H104" s="142"/>
      <c r="I104" s="143"/>
      <c r="J104" s="143"/>
      <c r="K104" s="143"/>
      <c r="L104" s="143"/>
      <c r="M104" s="143"/>
      <c r="N104" s="143"/>
      <c r="O104" s="144"/>
      <c r="P104" s="401" t="str">
        <f ca="1">IF(ISBLANK('04 Brukerregistrering'!G104), "", IF(O104="", (TODAY()-'04 Brukerregistrering'!G104)/30, (YEAR(O104)-YEAR('04 Brukerregistrering'!G104))*12 + MONTH(O104)-MONTH('04 Brukerregistrering'!G104)))</f>
        <v/>
      </c>
      <c r="Q104" s="402">
        <f>IF('04 Brukerregistrering'!$G104="",0,'Kostnader teknologi'!J103)</f>
        <v>0</v>
      </c>
      <c r="R104" s="138"/>
      <c r="S104" s="394"/>
    </row>
    <row r="105" spans="1:19" s="130" customFormat="1" ht="40.35" customHeight="1">
      <c r="A105" s="392"/>
      <c r="B105" s="131"/>
      <c r="C105" s="139"/>
      <c r="D105" s="139"/>
      <c r="E105" s="140"/>
      <c r="F105" s="140"/>
      <c r="G105" s="145"/>
      <c r="H105" s="142"/>
      <c r="I105" s="143"/>
      <c r="J105" s="143"/>
      <c r="K105" s="143"/>
      <c r="L105" s="143"/>
      <c r="M105" s="143"/>
      <c r="N105" s="143"/>
      <c r="O105" s="144"/>
      <c r="P105" s="401" t="str">
        <f ca="1">IF(ISBLANK('04 Brukerregistrering'!G105), "", IF(O105="", (TODAY()-'04 Brukerregistrering'!G105)/30, (YEAR(O105)-YEAR('04 Brukerregistrering'!G105))*12 + MONTH(O105)-MONTH('04 Brukerregistrering'!G105)))</f>
        <v/>
      </c>
      <c r="Q105" s="402">
        <f>IF('04 Brukerregistrering'!$G105="",0,'Kostnader teknologi'!J104)</f>
        <v>0</v>
      </c>
      <c r="R105" s="138"/>
      <c r="S105" s="394"/>
    </row>
    <row r="106" spans="1:19" s="130" customFormat="1" ht="40.35" customHeight="1">
      <c r="A106" s="392"/>
      <c r="B106" s="131"/>
      <c r="C106" s="139"/>
      <c r="D106" s="139"/>
      <c r="E106" s="140"/>
      <c r="F106" s="140"/>
      <c r="G106" s="145"/>
      <c r="H106" s="142"/>
      <c r="I106" s="143"/>
      <c r="J106" s="143"/>
      <c r="K106" s="143"/>
      <c r="L106" s="143"/>
      <c r="M106" s="143"/>
      <c r="N106" s="143"/>
      <c r="O106" s="144"/>
      <c r="P106" s="401" t="str">
        <f ca="1">IF(ISBLANK('04 Brukerregistrering'!G106), "", IF(O106="", (TODAY()-'04 Brukerregistrering'!G106)/30, (YEAR(O106)-YEAR('04 Brukerregistrering'!G106))*12 + MONTH(O106)-MONTH('04 Brukerregistrering'!G106)))</f>
        <v/>
      </c>
      <c r="Q106" s="402">
        <f>IF('04 Brukerregistrering'!$G106="",0,'Kostnader teknologi'!J105)</f>
        <v>0</v>
      </c>
      <c r="R106" s="138"/>
      <c r="S106" s="394"/>
    </row>
    <row r="107" spans="1:19" s="130" customFormat="1" ht="40.35" customHeight="1">
      <c r="A107" s="392"/>
      <c r="B107" s="131"/>
      <c r="C107" s="139"/>
      <c r="D107" s="139"/>
      <c r="E107" s="140"/>
      <c r="F107" s="140"/>
      <c r="G107" s="145"/>
      <c r="H107" s="142"/>
      <c r="I107" s="143"/>
      <c r="J107" s="143"/>
      <c r="K107" s="143"/>
      <c r="L107" s="143"/>
      <c r="M107" s="143"/>
      <c r="N107" s="143"/>
      <c r="O107" s="144"/>
      <c r="P107" s="401" t="str">
        <f ca="1">IF(ISBLANK('04 Brukerregistrering'!G107), "", IF(O107="", (TODAY()-'04 Brukerregistrering'!G107)/30, (YEAR(O107)-YEAR('04 Brukerregistrering'!G107))*12 + MONTH(O107)-MONTH('04 Brukerregistrering'!G107)))</f>
        <v/>
      </c>
      <c r="Q107" s="402">
        <f>IF('04 Brukerregistrering'!$G107="",0,'Kostnader teknologi'!J106)</f>
        <v>0</v>
      </c>
      <c r="R107" s="138"/>
      <c r="S107" s="394"/>
    </row>
    <row r="108" spans="1:19" s="130" customFormat="1" ht="40.35" customHeight="1">
      <c r="A108" s="392"/>
      <c r="B108" s="131"/>
      <c r="C108" s="139"/>
      <c r="D108" s="139"/>
      <c r="E108" s="140"/>
      <c r="F108" s="140"/>
      <c r="G108" s="145"/>
      <c r="H108" s="142"/>
      <c r="I108" s="143"/>
      <c r="J108" s="143"/>
      <c r="K108" s="143"/>
      <c r="L108" s="143"/>
      <c r="M108" s="143"/>
      <c r="N108" s="143"/>
      <c r="O108" s="144"/>
      <c r="P108" s="401" t="str">
        <f ca="1">IF(ISBLANK('04 Brukerregistrering'!G108), "", IF(O108="", (TODAY()-'04 Brukerregistrering'!G108)/30, (YEAR(O108)-YEAR('04 Brukerregistrering'!G108))*12 + MONTH(O108)-MONTH('04 Brukerregistrering'!G108)))</f>
        <v/>
      </c>
      <c r="Q108" s="402">
        <f>IF('04 Brukerregistrering'!$G108="",0,'Kostnader teknologi'!J107)</f>
        <v>0</v>
      </c>
      <c r="R108" s="138"/>
      <c r="S108" s="394"/>
    </row>
    <row r="109" spans="1:19" s="130" customFormat="1" ht="40.35" customHeight="1">
      <c r="A109" s="392"/>
      <c r="B109" s="131"/>
      <c r="C109" s="139"/>
      <c r="D109" s="139"/>
      <c r="E109" s="140"/>
      <c r="F109" s="140"/>
      <c r="G109" s="145"/>
      <c r="H109" s="142"/>
      <c r="I109" s="143"/>
      <c r="J109" s="143"/>
      <c r="K109" s="143"/>
      <c r="L109" s="143"/>
      <c r="M109" s="143"/>
      <c r="N109" s="143"/>
      <c r="O109" s="144"/>
      <c r="P109" s="401" t="str">
        <f ca="1">IF(ISBLANK('04 Brukerregistrering'!G109), "", IF(O109="", (TODAY()-'04 Brukerregistrering'!G109)/30, (YEAR(O109)-YEAR('04 Brukerregistrering'!G109))*12 + MONTH(O109)-MONTH('04 Brukerregistrering'!G109)))</f>
        <v/>
      </c>
      <c r="Q109" s="402">
        <f>IF('04 Brukerregistrering'!$G109="",0,'Kostnader teknologi'!J108)</f>
        <v>0</v>
      </c>
      <c r="R109" s="138"/>
      <c r="S109" s="394"/>
    </row>
    <row r="110" spans="1:19" s="130" customFormat="1" ht="40.35" customHeight="1">
      <c r="A110" s="392"/>
      <c r="B110" s="131"/>
      <c r="C110" s="139"/>
      <c r="D110" s="139"/>
      <c r="E110" s="140"/>
      <c r="F110" s="140"/>
      <c r="G110" s="145"/>
      <c r="H110" s="142"/>
      <c r="I110" s="143"/>
      <c r="J110" s="143"/>
      <c r="K110" s="143"/>
      <c r="L110" s="143"/>
      <c r="M110" s="143"/>
      <c r="N110" s="143"/>
      <c r="O110" s="144"/>
      <c r="P110" s="401" t="str">
        <f ca="1">IF(ISBLANK('04 Brukerregistrering'!G110), "", IF(O110="", (TODAY()-'04 Brukerregistrering'!G110)/30, (YEAR(O110)-YEAR('04 Brukerregistrering'!G110))*12 + MONTH(O110)-MONTH('04 Brukerregistrering'!G110)))</f>
        <v/>
      </c>
      <c r="Q110" s="402">
        <f>IF('04 Brukerregistrering'!$G110="",0,'Kostnader teknologi'!J109)</f>
        <v>0</v>
      </c>
      <c r="R110" s="138"/>
      <c r="S110" s="394"/>
    </row>
    <row r="111" spans="1:19" s="130" customFormat="1" ht="40.35" customHeight="1">
      <c r="A111" s="392"/>
      <c r="B111" s="131"/>
      <c r="C111" s="139"/>
      <c r="D111" s="139"/>
      <c r="E111" s="140"/>
      <c r="F111" s="140"/>
      <c r="G111" s="145"/>
      <c r="H111" s="142"/>
      <c r="I111" s="143"/>
      <c r="J111" s="143"/>
      <c r="K111" s="143"/>
      <c r="L111" s="143"/>
      <c r="M111" s="143"/>
      <c r="N111" s="143"/>
      <c r="O111" s="144"/>
      <c r="P111" s="401" t="str">
        <f ca="1">IF(ISBLANK('04 Brukerregistrering'!G111), "", IF(O111="", (TODAY()-'04 Brukerregistrering'!G111)/30, (YEAR(O111)-YEAR('04 Brukerregistrering'!G111))*12 + MONTH(O111)-MONTH('04 Brukerregistrering'!G111)))</f>
        <v/>
      </c>
      <c r="Q111" s="402">
        <f>IF('04 Brukerregistrering'!$G111="",0,'Kostnader teknologi'!J110)</f>
        <v>0</v>
      </c>
      <c r="R111" s="138"/>
      <c r="S111" s="394"/>
    </row>
    <row r="112" spans="1:19" s="130" customFormat="1" ht="40.35" customHeight="1">
      <c r="A112" s="392"/>
      <c r="B112" s="131"/>
      <c r="C112" s="139"/>
      <c r="D112" s="139"/>
      <c r="E112" s="140"/>
      <c r="F112" s="140"/>
      <c r="G112" s="145"/>
      <c r="H112" s="142"/>
      <c r="I112" s="143"/>
      <c r="J112" s="143"/>
      <c r="K112" s="143"/>
      <c r="L112" s="143"/>
      <c r="M112" s="143"/>
      <c r="N112" s="143"/>
      <c r="O112" s="144"/>
      <c r="P112" s="401" t="str">
        <f ca="1">IF(ISBLANK('04 Brukerregistrering'!G112), "", IF(O112="", (TODAY()-'04 Brukerregistrering'!G112)/30, (YEAR(O112)-YEAR('04 Brukerregistrering'!G112))*12 + MONTH(O112)-MONTH('04 Brukerregistrering'!G112)))</f>
        <v/>
      </c>
      <c r="Q112" s="402">
        <f>IF('04 Brukerregistrering'!$G112="",0,'Kostnader teknologi'!J111)</f>
        <v>0</v>
      </c>
      <c r="R112" s="138"/>
      <c r="S112" s="394"/>
    </row>
    <row r="113" spans="1:19" customFormat="1" ht="40.35" customHeight="1">
      <c r="A113" s="392"/>
      <c r="B113" s="131"/>
      <c r="C113" s="139"/>
      <c r="D113" s="139"/>
      <c r="E113" s="140"/>
      <c r="F113" s="140"/>
      <c r="G113" s="145"/>
      <c r="H113" s="142"/>
      <c r="I113" s="143"/>
      <c r="J113" s="143"/>
      <c r="K113" s="143"/>
      <c r="L113" s="143"/>
      <c r="M113" s="143"/>
      <c r="N113" s="143"/>
      <c r="O113" s="144"/>
      <c r="P113" s="401" t="str">
        <f ca="1">IF(ISBLANK('04 Brukerregistrering'!G113), "", IF(O113="", (TODAY()-'04 Brukerregistrering'!G113)/30, (YEAR(O113)-YEAR('04 Brukerregistrering'!G113))*12 + MONTH(O113)-MONTH('04 Brukerregistrering'!G113)))</f>
        <v/>
      </c>
      <c r="Q113" s="402">
        <f>IF('04 Brukerregistrering'!$G113="",0,'Kostnader teknologi'!J112)</f>
        <v>0</v>
      </c>
      <c r="R113" s="138"/>
      <c r="S113" s="394"/>
    </row>
    <row r="114" spans="1:19" customFormat="1" ht="40.35" customHeight="1">
      <c r="A114" s="392"/>
      <c r="B114" s="131"/>
      <c r="C114" s="139"/>
      <c r="D114" s="139"/>
      <c r="E114" s="140"/>
      <c r="F114" s="140"/>
      <c r="G114" s="145"/>
      <c r="H114" s="142"/>
      <c r="I114" s="143"/>
      <c r="J114" s="143"/>
      <c r="K114" s="143"/>
      <c r="L114" s="143"/>
      <c r="M114" s="143"/>
      <c r="N114" s="143"/>
      <c r="O114" s="144"/>
      <c r="P114" s="401" t="str">
        <f ca="1">IF(ISBLANK('04 Brukerregistrering'!G114), "", IF(O114="", (TODAY()-'04 Brukerregistrering'!G114)/30, (YEAR(O114)-YEAR('04 Brukerregistrering'!G114))*12 + MONTH(O114)-MONTH('04 Brukerregistrering'!G114)))</f>
        <v/>
      </c>
      <c r="Q114" s="402">
        <f>IF('04 Brukerregistrering'!$G114="",0,'Kostnader teknologi'!J113)</f>
        <v>0</v>
      </c>
      <c r="R114" s="138"/>
      <c r="S114" s="394"/>
    </row>
    <row r="115" spans="1:19" customFormat="1" ht="40.35" customHeight="1">
      <c r="A115" s="392"/>
      <c r="B115" s="131"/>
      <c r="C115" s="139"/>
      <c r="D115" s="139"/>
      <c r="E115" s="140"/>
      <c r="F115" s="140"/>
      <c r="G115" s="145"/>
      <c r="H115" s="142"/>
      <c r="I115" s="143"/>
      <c r="J115" s="143"/>
      <c r="K115" s="143"/>
      <c r="L115" s="143"/>
      <c r="M115" s="143"/>
      <c r="N115" s="143"/>
      <c r="O115" s="144"/>
      <c r="P115" s="401" t="str">
        <f ca="1">IF(ISBLANK('04 Brukerregistrering'!G115), "", IF(O115="", (TODAY()-'04 Brukerregistrering'!G115)/30, (YEAR(O115)-YEAR('04 Brukerregistrering'!G115))*12 + MONTH(O115)-MONTH('04 Brukerregistrering'!G115)))</f>
        <v/>
      </c>
      <c r="Q115" s="402">
        <f>IF('04 Brukerregistrering'!$G115="",0,'Kostnader teknologi'!J114)</f>
        <v>0</v>
      </c>
      <c r="R115" s="138"/>
      <c r="S115" s="394"/>
    </row>
    <row r="116" spans="1:19" customFormat="1" ht="40.35" customHeight="1">
      <c r="A116" s="392"/>
      <c r="B116" s="131"/>
      <c r="C116" s="139"/>
      <c r="D116" s="139"/>
      <c r="E116" s="140"/>
      <c r="F116" s="140"/>
      <c r="G116" s="145"/>
      <c r="H116" s="142"/>
      <c r="I116" s="143"/>
      <c r="J116" s="143"/>
      <c r="K116" s="143"/>
      <c r="L116" s="143"/>
      <c r="M116" s="143"/>
      <c r="N116" s="143"/>
      <c r="O116" s="144"/>
      <c r="P116" s="401" t="str">
        <f ca="1">IF(ISBLANK('04 Brukerregistrering'!G116), "", IF(O116="", (TODAY()-'04 Brukerregistrering'!G116)/30, (YEAR(O116)-YEAR('04 Brukerregistrering'!G116))*12 + MONTH(O116)-MONTH('04 Brukerregistrering'!G116)))</f>
        <v/>
      </c>
      <c r="Q116" s="402">
        <f>IF('04 Brukerregistrering'!$G116="",0,'Kostnader teknologi'!J115)</f>
        <v>0</v>
      </c>
      <c r="R116" s="138"/>
      <c r="S116" s="394"/>
    </row>
    <row r="117" spans="1:19" customFormat="1" ht="40.35" customHeight="1">
      <c r="A117" s="392"/>
      <c r="B117" s="131"/>
      <c r="C117" s="139"/>
      <c r="D117" s="139"/>
      <c r="E117" s="140"/>
      <c r="F117" s="140"/>
      <c r="G117" s="145"/>
      <c r="H117" s="142"/>
      <c r="I117" s="143"/>
      <c r="J117" s="143"/>
      <c r="K117" s="143"/>
      <c r="L117" s="143"/>
      <c r="M117" s="143"/>
      <c r="N117" s="143"/>
      <c r="O117" s="144"/>
      <c r="P117" s="401" t="str">
        <f ca="1">IF(ISBLANK('04 Brukerregistrering'!G117), "", IF(O117="", (TODAY()-'04 Brukerregistrering'!G117)/30, (YEAR(O117)-YEAR('04 Brukerregistrering'!G117))*12 + MONTH(O117)-MONTH('04 Brukerregistrering'!G117)))</f>
        <v/>
      </c>
      <c r="Q117" s="402">
        <f>IF('04 Brukerregistrering'!$G117="",0,'Kostnader teknologi'!J116)</f>
        <v>0</v>
      </c>
      <c r="R117" s="138"/>
      <c r="S117" s="394"/>
    </row>
    <row r="118" spans="1:19" customFormat="1" ht="40.35" customHeight="1">
      <c r="A118" s="392"/>
      <c r="B118" s="131"/>
      <c r="C118" s="139"/>
      <c r="D118" s="139"/>
      <c r="E118" s="140"/>
      <c r="F118" s="140"/>
      <c r="G118" s="145"/>
      <c r="H118" s="142"/>
      <c r="I118" s="143"/>
      <c r="J118" s="143"/>
      <c r="K118" s="143"/>
      <c r="L118" s="143"/>
      <c r="M118" s="143"/>
      <c r="N118" s="143"/>
      <c r="O118" s="144"/>
      <c r="P118" s="401" t="str">
        <f ca="1">IF(ISBLANK('04 Brukerregistrering'!G118), "", IF(O118="", (TODAY()-'04 Brukerregistrering'!G118)/30, (YEAR(O118)-YEAR('04 Brukerregistrering'!G118))*12 + MONTH(O118)-MONTH('04 Brukerregistrering'!G118)))</f>
        <v/>
      </c>
      <c r="Q118" s="402">
        <f>IF('04 Brukerregistrering'!$G118="",0,'Kostnader teknologi'!J117)</f>
        <v>0</v>
      </c>
      <c r="R118" s="138"/>
      <c r="S118" s="394"/>
    </row>
    <row r="119" spans="1:19" customFormat="1" ht="40.35" customHeight="1">
      <c r="A119" s="392"/>
      <c r="B119" s="131"/>
      <c r="C119" s="139"/>
      <c r="D119" s="139"/>
      <c r="E119" s="140"/>
      <c r="F119" s="140"/>
      <c r="G119" s="145"/>
      <c r="H119" s="142"/>
      <c r="I119" s="143"/>
      <c r="J119" s="143"/>
      <c r="K119" s="143"/>
      <c r="L119" s="143"/>
      <c r="M119" s="143"/>
      <c r="N119" s="143"/>
      <c r="O119" s="144"/>
      <c r="P119" s="401" t="str">
        <f ca="1">IF(ISBLANK('04 Brukerregistrering'!G119), "", IF(O119="", (TODAY()-'04 Brukerregistrering'!G119)/30, (YEAR(O119)-YEAR('04 Brukerregistrering'!G119))*12 + MONTH(O119)-MONTH('04 Brukerregistrering'!G119)))</f>
        <v/>
      </c>
      <c r="Q119" s="402">
        <f>IF('04 Brukerregistrering'!$G119="",0,'Kostnader teknologi'!J118)</f>
        <v>0</v>
      </c>
      <c r="R119" s="138"/>
      <c r="S119" s="394"/>
    </row>
    <row r="120" spans="1:19" customFormat="1" ht="40.35" customHeight="1">
      <c r="A120" s="392"/>
      <c r="B120" s="131"/>
      <c r="C120" s="139"/>
      <c r="D120" s="139"/>
      <c r="E120" s="140"/>
      <c r="F120" s="140"/>
      <c r="G120" s="145"/>
      <c r="H120" s="142"/>
      <c r="I120" s="143"/>
      <c r="J120" s="143"/>
      <c r="K120" s="143"/>
      <c r="L120" s="143"/>
      <c r="M120" s="143"/>
      <c r="N120" s="143"/>
      <c r="O120" s="144"/>
      <c r="P120" s="401" t="str">
        <f ca="1">IF(ISBLANK('04 Brukerregistrering'!G120), "", IF(O120="", (TODAY()-'04 Brukerregistrering'!G120)/30, (YEAR(O120)-YEAR('04 Brukerregistrering'!G120))*12 + MONTH(O120)-MONTH('04 Brukerregistrering'!G120)))</f>
        <v/>
      </c>
      <c r="Q120" s="402">
        <f>IF('04 Brukerregistrering'!$G120="",0,'Kostnader teknologi'!J119)</f>
        <v>0</v>
      </c>
      <c r="R120" s="138"/>
      <c r="S120" s="394"/>
    </row>
    <row r="121" spans="1:19" s="130" customFormat="1" ht="40.35" customHeight="1">
      <c r="A121" s="392"/>
      <c r="B121" s="131"/>
      <c r="C121" s="139"/>
      <c r="D121" s="139"/>
      <c r="E121" s="140"/>
      <c r="F121" s="140"/>
      <c r="G121" s="145"/>
      <c r="H121" s="142"/>
      <c r="I121" s="143"/>
      <c r="J121" s="143"/>
      <c r="K121" s="143"/>
      <c r="L121" s="143"/>
      <c r="M121" s="143"/>
      <c r="N121" s="143"/>
      <c r="O121" s="144"/>
      <c r="P121" s="401" t="str">
        <f ca="1">IF(ISBLANK('04 Brukerregistrering'!G121), "", IF(O121="", (TODAY()-'04 Brukerregistrering'!G121)/30, (YEAR(O121)-YEAR('04 Brukerregistrering'!G121))*12 + MONTH(O121)-MONTH('04 Brukerregistrering'!G121)))</f>
        <v/>
      </c>
      <c r="Q121" s="402">
        <f>IF('04 Brukerregistrering'!$G121="",0,'Kostnader teknologi'!J120)</f>
        <v>0</v>
      </c>
      <c r="R121" s="138"/>
      <c r="S121" s="394"/>
    </row>
    <row r="122" spans="1:19" s="130" customFormat="1" ht="40.35" customHeight="1">
      <c r="A122" s="392"/>
      <c r="B122" s="131"/>
      <c r="C122" s="139"/>
      <c r="D122" s="139"/>
      <c r="E122" s="140"/>
      <c r="F122" s="140"/>
      <c r="G122" s="145"/>
      <c r="H122" s="142"/>
      <c r="I122" s="143"/>
      <c r="J122" s="143"/>
      <c r="K122" s="143"/>
      <c r="L122" s="143"/>
      <c r="M122" s="143"/>
      <c r="N122" s="143"/>
      <c r="O122" s="144"/>
      <c r="P122" s="401" t="str">
        <f ca="1">IF(ISBLANK('04 Brukerregistrering'!G122), "", IF(O122="", (TODAY()-'04 Brukerregistrering'!G122)/30, (YEAR(O122)-YEAR('04 Brukerregistrering'!G122))*12 + MONTH(O122)-MONTH('04 Brukerregistrering'!G122)))</f>
        <v/>
      </c>
      <c r="Q122" s="402">
        <f>IF('04 Brukerregistrering'!$G122="",0,'Kostnader teknologi'!J121)</f>
        <v>0</v>
      </c>
      <c r="R122" s="138"/>
      <c r="S122" s="394"/>
    </row>
    <row r="123" spans="1:19" s="130" customFormat="1" ht="40.35" customHeight="1">
      <c r="A123" s="392"/>
      <c r="B123" s="131"/>
      <c r="C123" s="139"/>
      <c r="D123" s="139"/>
      <c r="E123" s="140"/>
      <c r="F123" s="140"/>
      <c r="G123" s="145"/>
      <c r="H123" s="142"/>
      <c r="I123" s="143"/>
      <c r="J123" s="143"/>
      <c r="K123" s="143"/>
      <c r="L123" s="143"/>
      <c r="M123" s="143"/>
      <c r="N123" s="143"/>
      <c r="O123" s="144"/>
      <c r="P123" s="401" t="str">
        <f ca="1">IF(ISBLANK('04 Brukerregistrering'!G123), "", IF(O123="", (TODAY()-'04 Brukerregistrering'!G123)/30, (YEAR(O123)-YEAR('04 Brukerregistrering'!G123))*12 + MONTH(O123)-MONTH('04 Brukerregistrering'!G123)))</f>
        <v/>
      </c>
      <c r="Q123" s="402">
        <f>IF('04 Brukerregistrering'!$G123="",0,'Kostnader teknologi'!J122)</f>
        <v>0</v>
      </c>
      <c r="R123" s="138"/>
      <c r="S123" s="394"/>
    </row>
    <row r="124" spans="1:19" s="130" customFormat="1" ht="40.35" customHeight="1">
      <c r="A124" s="392"/>
      <c r="B124" s="131"/>
      <c r="C124" s="139"/>
      <c r="D124" s="139"/>
      <c r="E124" s="140"/>
      <c r="F124" s="140"/>
      <c r="G124" s="145"/>
      <c r="H124" s="142"/>
      <c r="I124" s="143"/>
      <c r="J124" s="143"/>
      <c r="K124" s="143"/>
      <c r="L124" s="143"/>
      <c r="M124" s="143"/>
      <c r="N124" s="143"/>
      <c r="O124" s="144"/>
      <c r="P124" s="401" t="str">
        <f ca="1">IF(ISBLANK('04 Brukerregistrering'!G124), "", IF(O124="", (TODAY()-'04 Brukerregistrering'!G124)/30, (YEAR(O124)-YEAR('04 Brukerregistrering'!G124))*12 + MONTH(O124)-MONTH('04 Brukerregistrering'!G124)))</f>
        <v/>
      </c>
      <c r="Q124" s="402">
        <f>IF('04 Brukerregistrering'!$G124="",0,'Kostnader teknologi'!J123)</f>
        <v>0</v>
      </c>
      <c r="R124" s="138"/>
      <c r="S124" s="394"/>
    </row>
    <row r="125" spans="1:19" s="130" customFormat="1" ht="40.35" customHeight="1">
      <c r="A125" s="392"/>
      <c r="B125" s="131"/>
      <c r="C125" s="139"/>
      <c r="D125" s="139"/>
      <c r="E125" s="140"/>
      <c r="F125" s="140"/>
      <c r="G125" s="145"/>
      <c r="H125" s="142"/>
      <c r="I125" s="143"/>
      <c r="J125" s="143"/>
      <c r="K125" s="143"/>
      <c r="L125" s="143"/>
      <c r="M125" s="143"/>
      <c r="N125" s="143"/>
      <c r="O125" s="144"/>
      <c r="P125" s="401" t="str">
        <f ca="1">IF(ISBLANK('04 Brukerregistrering'!G125), "", IF(O125="", (TODAY()-'04 Brukerregistrering'!G125)/30, (YEAR(O125)-YEAR('04 Brukerregistrering'!G125))*12 + MONTH(O125)-MONTH('04 Brukerregistrering'!G125)))</f>
        <v/>
      </c>
      <c r="Q125" s="402">
        <f>IF('04 Brukerregistrering'!$G125="",0,'Kostnader teknologi'!J124)</f>
        <v>0</v>
      </c>
      <c r="R125" s="138"/>
      <c r="S125" s="394"/>
    </row>
    <row r="126" spans="1:19" s="130" customFormat="1" ht="40.35" customHeight="1">
      <c r="A126" s="392"/>
      <c r="B126" s="131"/>
      <c r="C126" s="139"/>
      <c r="D126" s="139"/>
      <c r="E126" s="140"/>
      <c r="F126" s="140"/>
      <c r="G126" s="145"/>
      <c r="H126" s="142"/>
      <c r="I126" s="143"/>
      <c r="J126" s="143"/>
      <c r="K126" s="143"/>
      <c r="L126" s="143"/>
      <c r="M126" s="143"/>
      <c r="N126" s="143"/>
      <c r="O126" s="144"/>
      <c r="P126" s="401" t="str">
        <f ca="1">IF(ISBLANK('04 Brukerregistrering'!G126), "", IF(O126="", (TODAY()-'04 Brukerregistrering'!G126)/30, (YEAR(O126)-YEAR('04 Brukerregistrering'!G126))*12 + MONTH(O126)-MONTH('04 Brukerregistrering'!G126)))</f>
        <v/>
      </c>
      <c r="Q126" s="402">
        <f>IF('04 Brukerregistrering'!$G126="",0,'Kostnader teknologi'!J125)</f>
        <v>0</v>
      </c>
      <c r="R126" s="138"/>
      <c r="S126" s="394"/>
    </row>
    <row r="127" spans="1:19" s="130" customFormat="1" ht="40.35" customHeight="1">
      <c r="A127" s="392"/>
      <c r="B127" s="131"/>
      <c r="C127" s="139"/>
      <c r="D127" s="139"/>
      <c r="E127" s="140"/>
      <c r="F127" s="140"/>
      <c r="G127" s="145"/>
      <c r="H127" s="142"/>
      <c r="I127" s="143"/>
      <c r="J127" s="143"/>
      <c r="K127" s="143"/>
      <c r="L127" s="143"/>
      <c r="M127" s="143"/>
      <c r="N127" s="143"/>
      <c r="O127" s="144"/>
      <c r="P127" s="401" t="str">
        <f ca="1">IF(ISBLANK('04 Brukerregistrering'!G127), "", IF(O127="", (TODAY()-'04 Brukerregistrering'!G127)/30, (YEAR(O127)-YEAR('04 Brukerregistrering'!G127))*12 + MONTH(O127)-MONTH('04 Brukerregistrering'!G127)))</f>
        <v/>
      </c>
      <c r="Q127" s="402">
        <f>IF('04 Brukerregistrering'!$G127="",0,'Kostnader teknologi'!J126)</f>
        <v>0</v>
      </c>
      <c r="R127" s="138"/>
      <c r="S127" s="394"/>
    </row>
    <row r="128" spans="1:19" s="130" customFormat="1" ht="40.35" customHeight="1">
      <c r="A128" s="392"/>
      <c r="B128" s="131"/>
      <c r="C128" s="139"/>
      <c r="D128" s="139"/>
      <c r="E128" s="140"/>
      <c r="F128" s="140"/>
      <c r="G128" s="145"/>
      <c r="H128" s="142"/>
      <c r="I128" s="143"/>
      <c r="J128" s="143"/>
      <c r="K128" s="143"/>
      <c r="L128" s="143"/>
      <c r="M128" s="143"/>
      <c r="N128" s="143"/>
      <c r="O128" s="144"/>
      <c r="P128" s="401" t="str">
        <f ca="1">IF(ISBLANK('04 Brukerregistrering'!G128), "", IF(O128="", (TODAY()-'04 Brukerregistrering'!G128)/30, (YEAR(O128)-YEAR('04 Brukerregistrering'!G128))*12 + MONTH(O128)-MONTH('04 Brukerregistrering'!G128)))</f>
        <v/>
      </c>
      <c r="Q128" s="402">
        <f>IF('04 Brukerregistrering'!$G128="",0,'Kostnader teknologi'!J127)</f>
        <v>0</v>
      </c>
      <c r="R128" s="138"/>
      <c r="S128" s="394"/>
    </row>
    <row r="129" spans="1:19" s="130" customFormat="1" ht="40.35" customHeight="1">
      <c r="A129" s="392"/>
      <c r="B129" s="131"/>
      <c r="C129" s="139"/>
      <c r="D129" s="139"/>
      <c r="E129" s="140"/>
      <c r="F129" s="140"/>
      <c r="G129" s="145"/>
      <c r="H129" s="142"/>
      <c r="I129" s="143"/>
      <c r="J129" s="143"/>
      <c r="K129" s="143"/>
      <c r="L129" s="143"/>
      <c r="M129" s="143"/>
      <c r="N129" s="143"/>
      <c r="O129" s="144"/>
      <c r="P129" s="401" t="str">
        <f ca="1">IF(ISBLANK('04 Brukerregistrering'!G129), "", IF(O129="", (TODAY()-'04 Brukerregistrering'!G129)/30, (YEAR(O129)-YEAR('04 Brukerregistrering'!G129))*12 + MONTH(O129)-MONTH('04 Brukerregistrering'!G129)))</f>
        <v/>
      </c>
      <c r="Q129" s="402">
        <f>IF('04 Brukerregistrering'!$G129="",0,'Kostnader teknologi'!J128)</f>
        <v>0</v>
      </c>
      <c r="R129" s="138"/>
      <c r="S129" s="394"/>
    </row>
    <row r="130" spans="1:19" s="130" customFormat="1" ht="40.35" customHeight="1">
      <c r="A130" s="392"/>
      <c r="B130" s="131"/>
      <c r="C130" s="139"/>
      <c r="D130" s="139"/>
      <c r="E130" s="140"/>
      <c r="F130" s="140"/>
      <c r="G130" s="145"/>
      <c r="H130" s="142"/>
      <c r="I130" s="143"/>
      <c r="J130" s="143"/>
      <c r="K130" s="143"/>
      <c r="L130" s="143"/>
      <c r="M130" s="143"/>
      <c r="N130" s="143"/>
      <c r="O130" s="144"/>
      <c r="P130" s="401" t="str">
        <f ca="1">IF(ISBLANK('04 Brukerregistrering'!G130), "", IF(O130="", (TODAY()-'04 Brukerregistrering'!G130)/30, (YEAR(O130)-YEAR('04 Brukerregistrering'!G130))*12 + MONTH(O130)-MONTH('04 Brukerregistrering'!G130)))</f>
        <v/>
      </c>
      <c r="Q130" s="402">
        <f>IF('04 Brukerregistrering'!$G130="",0,'Kostnader teknologi'!J129)</f>
        <v>0</v>
      </c>
      <c r="R130" s="138"/>
      <c r="S130" s="394"/>
    </row>
    <row r="131" spans="1:19" s="130" customFormat="1" ht="40.35" customHeight="1">
      <c r="A131" s="392"/>
      <c r="B131" s="131"/>
      <c r="C131" s="139"/>
      <c r="D131" s="139"/>
      <c r="E131" s="140"/>
      <c r="F131" s="140"/>
      <c r="G131" s="145"/>
      <c r="H131" s="142"/>
      <c r="I131" s="143"/>
      <c r="J131" s="143"/>
      <c r="K131" s="143"/>
      <c r="L131" s="143"/>
      <c r="M131" s="143"/>
      <c r="N131" s="143"/>
      <c r="O131" s="144"/>
      <c r="P131" s="401" t="str">
        <f ca="1">IF(ISBLANK('04 Brukerregistrering'!G131), "", IF(O131="", (TODAY()-'04 Brukerregistrering'!G131)/30, (YEAR(O131)-YEAR('04 Brukerregistrering'!G131))*12 + MONTH(O131)-MONTH('04 Brukerregistrering'!G131)))</f>
        <v/>
      </c>
      <c r="Q131" s="402">
        <f>IF('04 Brukerregistrering'!$G131="",0,'Kostnader teknologi'!J130)</f>
        <v>0</v>
      </c>
      <c r="R131" s="138"/>
      <c r="S131" s="394"/>
    </row>
    <row r="132" spans="1:19" s="130" customFormat="1" ht="40.35" customHeight="1">
      <c r="A132" s="392"/>
      <c r="B132" s="131"/>
      <c r="C132" s="139"/>
      <c r="D132" s="139"/>
      <c r="E132" s="140"/>
      <c r="F132" s="140"/>
      <c r="G132" s="145"/>
      <c r="H132" s="142"/>
      <c r="I132" s="143"/>
      <c r="J132" s="143"/>
      <c r="K132" s="143"/>
      <c r="L132" s="143"/>
      <c r="M132" s="143"/>
      <c r="N132" s="143"/>
      <c r="O132" s="144"/>
      <c r="P132" s="401" t="str">
        <f ca="1">IF(ISBLANK('04 Brukerregistrering'!G132), "", IF(O132="", (TODAY()-'04 Brukerregistrering'!G132)/30, (YEAR(O132)-YEAR('04 Brukerregistrering'!G132))*12 + MONTH(O132)-MONTH('04 Brukerregistrering'!G132)))</f>
        <v/>
      </c>
      <c r="Q132" s="402">
        <f>IF('04 Brukerregistrering'!$G132="",0,'Kostnader teknologi'!J131)</f>
        <v>0</v>
      </c>
      <c r="R132" s="138"/>
      <c r="S132" s="394"/>
    </row>
    <row r="133" spans="1:19" s="130" customFormat="1" ht="40.35" customHeight="1">
      <c r="A133" s="392"/>
      <c r="B133" s="131"/>
      <c r="C133" s="139"/>
      <c r="D133" s="139"/>
      <c r="E133" s="140"/>
      <c r="F133" s="140"/>
      <c r="G133" s="145"/>
      <c r="H133" s="142"/>
      <c r="I133" s="143"/>
      <c r="J133" s="143"/>
      <c r="K133" s="143"/>
      <c r="L133" s="143"/>
      <c r="M133" s="143"/>
      <c r="N133" s="143"/>
      <c r="O133" s="144"/>
      <c r="P133" s="401" t="str">
        <f ca="1">IF(ISBLANK('04 Brukerregistrering'!G133), "", IF(O133="", (TODAY()-'04 Brukerregistrering'!G133)/30, (YEAR(O133)-YEAR('04 Brukerregistrering'!G133))*12 + MONTH(O133)-MONTH('04 Brukerregistrering'!G133)))</f>
        <v/>
      </c>
      <c r="Q133" s="402">
        <f>IF('04 Brukerregistrering'!$G133="",0,'Kostnader teknologi'!J132)</f>
        <v>0</v>
      </c>
      <c r="R133" s="138"/>
      <c r="S133" s="394"/>
    </row>
    <row r="134" spans="1:19" s="130" customFormat="1" ht="40.35" customHeight="1">
      <c r="A134" s="392"/>
      <c r="B134" s="131"/>
      <c r="C134" s="139"/>
      <c r="D134" s="139"/>
      <c r="E134" s="140"/>
      <c r="F134" s="140"/>
      <c r="G134" s="145"/>
      <c r="H134" s="142"/>
      <c r="I134" s="143"/>
      <c r="J134" s="143"/>
      <c r="K134" s="143"/>
      <c r="L134" s="143"/>
      <c r="M134" s="143"/>
      <c r="N134" s="143"/>
      <c r="O134" s="144"/>
      <c r="P134" s="401" t="str">
        <f ca="1">IF(ISBLANK('04 Brukerregistrering'!G134), "", IF(O134="", (TODAY()-'04 Brukerregistrering'!G134)/30, (YEAR(O134)-YEAR('04 Brukerregistrering'!G134))*12 + MONTH(O134)-MONTH('04 Brukerregistrering'!G134)))</f>
        <v/>
      </c>
      <c r="Q134" s="402">
        <f>IF('04 Brukerregistrering'!$G134="",0,'Kostnader teknologi'!J133)</f>
        <v>0</v>
      </c>
      <c r="R134" s="138"/>
      <c r="S134" s="394"/>
    </row>
    <row r="135" spans="1:19" s="130" customFormat="1" ht="40.35" customHeight="1">
      <c r="A135" s="392"/>
      <c r="B135" s="131"/>
      <c r="C135" s="139"/>
      <c r="D135" s="139"/>
      <c r="E135" s="140"/>
      <c r="F135" s="140"/>
      <c r="G135" s="145"/>
      <c r="H135" s="142"/>
      <c r="I135" s="143"/>
      <c r="J135" s="143"/>
      <c r="K135" s="143"/>
      <c r="L135" s="143"/>
      <c r="M135" s="143"/>
      <c r="N135" s="143"/>
      <c r="O135" s="144"/>
      <c r="P135" s="401" t="str">
        <f ca="1">IF(ISBLANK('04 Brukerregistrering'!G135), "", IF(O135="", (TODAY()-'04 Brukerregistrering'!G135)/30, (YEAR(O135)-YEAR('04 Brukerregistrering'!G135))*12 + MONTH(O135)-MONTH('04 Brukerregistrering'!G135)))</f>
        <v/>
      </c>
      <c r="Q135" s="402">
        <f>IF('04 Brukerregistrering'!$G135="",0,'Kostnader teknologi'!J134)</f>
        <v>0</v>
      </c>
      <c r="R135" s="138"/>
      <c r="S135" s="394"/>
    </row>
    <row r="136" spans="1:19" s="130" customFormat="1" ht="40.35" customHeight="1">
      <c r="A136" s="392"/>
      <c r="B136" s="131"/>
      <c r="C136" s="139"/>
      <c r="D136" s="139"/>
      <c r="E136" s="140"/>
      <c r="F136" s="140"/>
      <c r="G136" s="145"/>
      <c r="H136" s="142"/>
      <c r="I136" s="143"/>
      <c r="J136" s="143"/>
      <c r="K136" s="143"/>
      <c r="L136" s="143"/>
      <c r="M136" s="143"/>
      <c r="N136" s="143"/>
      <c r="O136" s="144"/>
      <c r="P136" s="401" t="str">
        <f ca="1">IF(ISBLANK('04 Brukerregistrering'!G136), "", IF(O136="", (TODAY()-'04 Brukerregistrering'!G136)/30, (YEAR(O136)-YEAR('04 Brukerregistrering'!G136))*12 + MONTH(O136)-MONTH('04 Brukerregistrering'!G136)))</f>
        <v/>
      </c>
      <c r="Q136" s="402">
        <f>IF('04 Brukerregistrering'!$G136="",0,'Kostnader teknologi'!J135)</f>
        <v>0</v>
      </c>
      <c r="R136" s="138"/>
      <c r="S136" s="394"/>
    </row>
    <row r="137" spans="1:19" s="130" customFormat="1" ht="40.35" customHeight="1">
      <c r="A137" s="392"/>
      <c r="B137" s="131"/>
      <c r="C137" s="139"/>
      <c r="D137" s="139"/>
      <c r="E137" s="140"/>
      <c r="F137" s="140"/>
      <c r="G137" s="145"/>
      <c r="H137" s="142"/>
      <c r="I137" s="143"/>
      <c r="J137" s="143"/>
      <c r="K137" s="143"/>
      <c r="L137" s="143"/>
      <c r="M137" s="143"/>
      <c r="N137" s="143"/>
      <c r="O137" s="144"/>
      <c r="P137" s="401" t="str">
        <f ca="1">IF(ISBLANK('04 Brukerregistrering'!G137), "", IF(O137="", (TODAY()-'04 Brukerregistrering'!G137)/30, (YEAR(O137)-YEAR('04 Brukerregistrering'!G137))*12 + MONTH(O137)-MONTH('04 Brukerregistrering'!G137)))</f>
        <v/>
      </c>
      <c r="Q137" s="402">
        <f>IF('04 Brukerregistrering'!$G137="",0,'Kostnader teknologi'!J136)</f>
        <v>0</v>
      </c>
      <c r="R137" s="138"/>
      <c r="S137" s="394"/>
    </row>
    <row r="138" spans="1:19" s="130" customFormat="1" ht="40.35" customHeight="1">
      <c r="A138" s="392"/>
      <c r="B138" s="131"/>
      <c r="C138" s="139"/>
      <c r="D138" s="139"/>
      <c r="E138" s="140"/>
      <c r="F138" s="140"/>
      <c r="G138" s="145"/>
      <c r="H138" s="142"/>
      <c r="I138" s="143"/>
      <c r="J138" s="143"/>
      <c r="K138" s="143"/>
      <c r="L138" s="143"/>
      <c r="M138" s="143"/>
      <c r="N138" s="143"/>
      <c r="O138" s="144"/>
      <c r="P138" s="401" t="str">
        <f ca="1">IF(ISBLANK('04 Brukerregistrering'!G138), "", IF(O138="", (TODAY()-'04 Brukerregistrering'!G138)/30, (YEAR(O138)-YEAR('04 Brukerregistrering'!G138))*12 + MONTH(O138)-MONTH('04 Brukerregistrering'!G138)))</f>
        <v/>
      </c>
      <c r="Q138" s="402">
        <f>IF('04 Brukerregistrering'!$G138="",0,'Kostnader teknologi'!J137)</f>
        <v>0</v>
      </c>
      <c r="R138" s="138"/>
      <c r="S138" s="394"/>
    </row>
    <row r="139" spans="1:19" s="130" customFormat="1" ht="40.35" customHeight="1">
      <c r="A139" s="392"/>
      <c r="B139" s="131"/>
      <c r="C139" s="139"/>
      <c r="D139" s="139"/>
      <c r="E139" s="140"/>
      <c r="F139" s="140"/>
      <c r="G139" s="145"/>
      <c r="H139" s="142"/>
      <c r="I139" s="143"/>
      <c r="J139" s="143"/>
      <c r="K139" s="143"/>
      <c r="L139" s="143"/>
      <c r="M139" s="143"/>
      <c r="N139" s="143"/>
      <c r="O139" s="144"/>
      <c r="P139" s="401" t="str">
        <f ca="1">IF(ISBLANK('04 Brukerregistrering'!G139), "", IF(O139="", (TODAY()-'04 Brukerregistrering'!G139)/30, (YEAR(O139)-YEAR('04 Brukerregistrering'!G139))*12 + MONTH(O139)-MONTH('04 Brukerregistrering'!G139)))</f>
        <v/>
      </c>
      <c r="Q139" s="402">
        <f>IF('04 Brukerregistrering'!$G139="",0,'Kostnader teknologi'!J138)</f>
        <v>0</v>
      </c>
      <c r="R139" s="138"/>
      <c r="S139" s="394"/>
    </row>
    <row r="140" spans="1:19" s="130" customFormat="1" ht="40.35" customHeight="1">
      <c r="A140" s="392"/>
      <c r="B140" s="131"/>
      <c r="C140" s="139"/>
      <c r="D140" s="139"/>
      <c r="E140" s="140"/>
      <c r="F140" s="140"/>
      <c r="G140" s="145"/>
      <c r="H140" s="142"/>
      <c r="I140" s="143"/>
      <c r="J140" s="143"/>
      <c r="K140" s="143"/>
      <c r="L140" s="143"/>
      <c r="M140" s="143"/>
      <c r="N140" s="143"/>
      <c r="O140" s="144"/>
      <c r="P140" s="401" t="str">
        <f ca="1">IF(ISBLANK('04 Brukerregistrering'!G140), "", IF(O140="", (TODAY()-'04 Brukerregistrering'!G140)/30, (YEAR(O140)-YEAR('04 Brukerregistrering'!G140))*12 + MONTH(O140)-MONTH('04 Brukerregistrering'!G140)))</f>
        <v/>
      </c>
      <c r="Q140" s="402">
        <f>IF('04 Brukerregistrering'!$G140="",0,'Kostnader teknologi'!J139)</f>
        <v>0</v>
      </c>
      <c r="R140" s="138"/>
      <c r="S140" s="394"/>
    </row>
    <row r="141" spans="1:19" s="130" customFormat="1" ht="40.35" customHeight="1">
      <c r="A141" s="392"/>
      <c r="B141" s="131"/>
      <c r="C141" s="139"/>
      <c r="D141" s="139"/>
      <c r="E141" s="140"/>
      <c r="F141" s="140"/>
      <c r="G141" s="145"/>
      <c r="H141" s="142"/>
      <c r="I141" s="143"/>
      <c r="J141" s="143"/>
      <c r="K141" s="143"/>
      <c r="L141" s="143"/>
      <c r="M141" s="143"/>
      <c r="N141" s="143"/>
      <c r="O141" s="144"/>
      <c r="P141" s="401" t="str">
        <f ca="1">IF(ISBLANK('04 Brukerregistrering'!G141), "", IF(O141="", (TODAY()-'04 Brukerregistrering'!G141)/30, (YEAR(O141)-YEAR('04 Brukerregistrering'!G141))*12 + MONTH(O141)-MONTH('04 Brukerregistrering'!G141)))</f>
        <v/>
      </c>
      <c r="Q141" s="402">
        <f>IF('04 Brukerregistrering'!$G141="",0,'Kostnader teknologi'!J140)</f>
        <v>0</v>
      </c>
      <c r="R141" s="138"/>
      <c r="S141" s="394"/>
    </row>
    <row r="142" spans="1:19" s="130" customFormat="1" ht="40.35" customHeight="1">
      <c r="A142" s="392"/>
      <c r="B142" s="131"/>
      <c r="C142" s="139"/>
      <c r="D142" s="139"/>
      <c r="E142" s="140"/>
      <c r="F142" s="140"/>
      <c r="G142" s="145"/>
      <c r="H142" s="142"/>
      <c r="I142" s="143"/>
      <c r="J142" s="143"/>
      <c r="K142" s="143"/>
      <c r="L142" s="143"/>
      <c r="M142" s="143"/>
      <c r="N142" s="143"/>
      <c r="O142" s="144"/>
      <c r="P142" s="401" t="str">
        <f ca="1">IF(ISBLANK('04 Brukerregistrering'!G142), "", IF(O142="", (TODAY()-'04 Brukerregistrering'!G142)/30, (YEAR(O142)-YEAR('04 Brukerregistrering'!G142))*12 + MONTH(O142)-MONTH('04 Brukerregistrering'!G142)))</f>
        <v/>
      </c>
      <c r="Q142" s="402">
        <f>IF('04 Brukerregistrering'!$G142="",0,'Kostnader teknologi'!J141)</f>
        <v>0</v>
      </c>
      <c r="R142" s="138"/>
      <c r="S142" s="394"/>
    </row>
    <row r="143" spans="1:19" s="130" customFormat="1" ht="40.35" customHeight="1">
      <c r="A143" s="392"/>
      <c r="B143" s="131"/>
      <c r="C143" s="139"/>
      <c r="D143" s="139"/>
      <c r="E143" s="140"/>
      <c r="F143" s="140"/>
      <c r="G143" s="145"/>
      <c r="H143" s="142"/>
      <c r="I143" s="143"/>
      <c r="J143" s="143"/>
      <c r="K143" s="143"/>
      <c r="L143" s="143"/>
      <c r="M143" s="143"/>
      <c r="N143" s="143"/>
      <c r="O143" s="144"/>
      <c r="P143" s="401" t="str">
        <f ca="1">IF(ISBLANK('04 Brukerregistrering'!G143), "", IF(O143="", (TODAY()-'04 Brukerregistrering'!G143)/30, (YEAR(O143)-YEAR('04 Brukerregistrering'!G143))*12 + MONTH(O143)-MONTH('04 Brukerregistrering'!G143)))</f>
        <v/>
      </c>
      <c r="Q143" s="402">
        <f>IF('04 Brukerregistrering'!$G143="",0,'Kostnader teknologi'!J142)</f>
        <v>0</v>
      </c>
      <c r="R143" s="138"/>
      <c r="S143" s="394"/>
    </row>
    <row r="144" spans="1:19" s="130" customFormat="1" ht="40.35" customHeight="1">
      <c r="A144" s="392"/>
      <c r="B144" s="131"/>
      <c r="C144" s="139"/>
      <c r="D144" s="139"/>
      <c r="E144" s="140"/>
      <c r="F144" s="140"/>
      <c r="G144" s="145"/>
      <c r="H144" s="142"/>
      <c r="I144" s="143"/>
      <c r="J144" s="143"/>
      <c r="K144" s="143"/>
      <c r="L144" s="143"/>
      <c r="M144" s="143"/>
      <c r="N144" s="143"/>
      <c r="O144" s="144"/>
      <c r="P144" s="401" t="str">
        <f ca="1">IF(ISBLANK('04 Brukerregistrering'!G144), "", IF(O144="", (TODAY()-'04 Brukerregistrering'!G144)/30, (YEAR(O144)-YEAR('04 Brukerregistrering'!G144))*12 + MONTH(O144)-MONTH('04 Brukerregistrering'!G144)))</f>
        <v/>
      </c>
      <c r="Q144" s="402">
        <f>IF('04 Brukerregistrering'!$G144="",0,'Kostnader teknologi'!J143)</f>
        <v>0</v>
      </c>
      <c r="R144" s="138"/>
      <c r="S144" s="394"/>
    </row>
    <row r="145" spans="1:19" s="130" customFormat="1" ht="40.35" customHeight="1">
      <c r="A145" s="392"/>
      <c r="B145" s="131"/>
      <c r="C145" s="139"/>
      <c r="D145" s="139"/>
      <c r="E145" s="140"/>
      <c r="F145" s="140"/>
      <c r="G145" s="145"/>
      <c r="H145" s="142"/>
      <c r="I145" s="143"/>
      <c r="J145" s="143"/>
      <c r="K145" s="143"/>
      <c r="L145" s="143"/>
      <c r="M145" s="143"/>
      <c r="N145" s="143"/>
      <c r="O145" s="144"/>
      <c r="P145" s="401" t="str">
        <f ca="1">IF(ISBLANK('04 Brukerregistrering'!G145), "", IF(O145="", (TODAY()-'04 Brukerregistrering'!G145)/30, (YEAR(O145)-YEAR('04 Brukerregistrering'!G145))*12 + MONTH(O145)-MONTH('04 Brukerregistrering'!G145)))</f>
        <v/>
      </c>
      <c r="Q145" s="402">
        <f>IF('04 Brukerregistrering'!$G145="",0,'Kostnader teknologi'!J144)</f>
        <v>0</v>
      </c>
      <c r="R145" s="138"/>
      <c r="S145" s="394"/>
    </row>
    <row r="146" spans="1:19" s="130" customFormat="1" ht="40.35" customHeight="1">
      <c r="A146" s="392"/>
      <c r="B146" s="131"/>
      <c r="C146" s="139"/>
      <c r="D146" s="139"/>
      <c r="E146" s="140"/>
      <c r="F146" s="140"/>
      <c r="G146" s="145"/>
      <c r="H146" s="142"/>
      <c r="I146" s="143"/>
      <c r="J146" s="143"/>
      <c r="K146" s="143"/>
      <c r="L146" s="143"/>
      <c r="M146" s="143"/>
      <c r="N146" s="143"/>
      <c r="O146" s="144"/>
      <c r="P146" s="401" t="str">
        <f ca="1">IF(ISBLANK('04 Brukerregistrering'!G146), "", IF(O146="", (TODAY()-'04 Brukerregistrering'!G146)/30, (YEAR(O146)-YEAR('04 Brukerregistrering'!G146))*12 + MONTH(O146)-MONTH('04 Brukerregistrering'!G146)))</f>
        <v/>
      </c>
      <c r="Q146" s="402">
        <f>IF('04 Brukerregistrering'!$G146="",0,'Kostnader teknologi'!J145)</f>
        <v>0</v>
      </c>
      <c r="R146" s="138"/>
      <c r="S146" s="394"/>
    </row>
    <row r="147" spans="1:19" s="130" customFormat="1" ht="40.35" customHeight="1">
      <c r="A147" s="392"/>
      <c r="B147" s="131"/>
      <c r="C147" s="139"/>
      <c r="D147" s="139"/>
      <c r="E147" s="140"/>
      <c r="F147" s="140"/>
      <c r="G147" s="145"/>
      <c r="H147" s="142"/>
      <c r="I147" s="143"/>
      <c r="J147" s="143"/>
      <c r="K147" s="143"/>
      <c r="L147" s="143"/>
      <c r="M147" s="143"/>
      <c r="N147" s="143"/>
      <c r="O147" s="144"/>
      <c r="P147" s="401" t="str">
        <f ca="1">IF(ISBLANK('04 Brukerregistrering'!G147), "", IF(O147="", (TODAY()-'04 Brukerregistrering'!G147)/30, (YEAR(O147)-YEAR('04 Brukerregistrering'!G147))*12 + MONTH(O147)-MONTH('04 Brukerregistrering'!G147)))</f>
        <v/>
      </c>
      <c r="Q147" s="402">
        <f>IF('04 Brukerregistrering'!$G147="",0,'Kostnader teknologi'!J146)</f>
        <v>0</v>
      </c>
      <c r="R147" s="138"/>
      <c r="S147" s="394"/>
    </row>
    <row r="148" spans="1:19" s="130" customFormat="1" ht="40.35" customHeight="1">
      <c r="A148" s="392"/>
      <c r="B148" s="131"/>
      <c r="C148" s="139"/>
      <c r="D148" s="139"/>
      <c r="E148" s="140"/>
      <c r="F148" s="140"/>
      <c r="G148" s="145"/>
      <c r="H148" s="142"/>
      <c r="I148" s="143"/>
      <c r="J148" s="143"/>
      <c r="K148" s="143"/>
      <c r="L148" s="143"/>
      <c r="M148" s="143"/>
      <c r="N148" s="143"/>
      <c r="O148" s="144"/>
      <c r="P148" s="401" t="str">
        <f ca="1">IF(ISBLANK('04 Brukerregistrering'!G148), "", IF(O148="", (TODAY()-'04 Brukerregistrering'!G148)/30, (YEAR(O148)-YEAR('04 Brukerregistrering'!G148))*12 + MONTH(O148)-MONTH('04 Brukerregistrering'!G148)))</f>
        <v/>
      </c>
      <c r="Q148" s="402">
        <f>IF('04 Brukerregistrering'!$G148="",0,'Kostnader teknologi'!J147)</f>
        <v>0</v>
      </c>
      <c r="R148" s="138"/>
      <c r="S148" s="394"/>
    </row>
    <row r="149" spans="1:19" s="130" customFormat="1" ht="40.35" customHeight="1">
      <c r="A149" s="392"/>
      <c r="B149" s="131"/>
      <c r="C149" s="139"/>
      <c r="D149" s="139"/>
      <c r="E149" s="140"/>
      <c r="F149" s="140"/>
      <c r="G149" s="145"/>
      <c r="H149" s="142"/>
      <c r="I149" s="143"/>
      <c r="J149" s="143"/>
      <c r="K149" s="143"/>
      <c r="L149" s="143"/>
      <c r="M149" s="143"/>
      <c r="N149" s="143"/>
      <c r="O149" s="144"/>
      <c r="P149" s="401" t="str">
        <f ca="1">IF(ISBLANK('04 Brukerregistrering'!G149), "", IF(O149="", (TODAY()-'04 Brukerregistrering'!G149)/30, (YEAR(O149)-YEAR('04 Brukerregistrering'!G149))*12 + MONTH(O149)-MONTH('04 Brukerregistrering'!G149)))</f>
        <v/>
      </c>
      <c r="Q149" s="402">
        <f>IF('04 Brukerregistrering'!$G149="",0,'Kostnader teknologi'!J148)</f>
        <v>0</v>
      </c>
      <c r="R149" s="138"/>
      <c r="S149" s="394"/>
    </row>
    <row r="150" spans="1:19" s="130" customFormat="1" ht="40.35" customHeight="1">
      <c r="A150" s="392"/>
      <c r="B150" s="131"/>
      <c r="C150" s="139"/>
      <c r="D150" s="139"/>
      <c r="E150" s="140"/>
      <c r="F150" s="140"/>
      <c r="G150" s="145"/>
      <c r="H150" s="142"/>
      <c r="I150" s="143"/>
      <c r="J150" s="143"/>
      <c r="K150" s="143"/>
      <c r="L150" s="143"/>
      <c r="M150" s="143"/>
      <c r="N150" s="143"/>
      <c r="O150" s="144"/>
      <c r="P150" s="401" t="str">
        <f ca="1">IF(ISBLANK('04 Brukerregistrering'!G150), "", IF(O150="", (TODAY()-'04 Brukerregistrering'!G150)/30, (YEAR(O150)-YEAR('04 Brukerregistrering'!G150))*12 + MONTH(O150)-MONTH('04 Brukerregistrering'!G150)))</f>
        <v/>
      </c>
      <c r="Q150" s="402">
        <f>IF('04 Brukerregistrering'!$G150="",0,'Kostnader teknologi'!J149)</f>
        <v>0</v>
      </c>
      <c r="R150" s="138"/>
      <c r="S150" s="394"/>
    </row>
    <row r="151" spans="1:19" s="130" customFormat="1" ht="40.35" customHeight="1">
      <c r="A151" s="392"/>
      <c r="B151" s="131"/>
      <c r="C151" s="139"/>
      <c r="D151" s="139"/>
      <c r="E151" s="140"/>
      <c r="F151" s="140"/>
      <c r="G151" s="145"/>
      <c r="H151" s="142"/>
      <c r="I151" s="143"/>
      <c r="J151" s="143"/>
      <c r="K151" s="143"/>
      <c r="L151" s="143"/>
      <c r="M151" s="143"/>
      <c r="N151" s="143"/>
      <c r="O151" s="144"/>
      <c r="P151" s="401" t="str">
        <f ca="1">IF(ISBLANK('04 Brukerregistrering'!G151), "", IF(O151="", (TODAY()-'04 Brukerregistrering'!G151)/30, (YEAR(O151)-YEAR('04 Brukerregistrering'!G151))*12 + MONTH(O151)-MONTH('04 Brukerregistrering'!G151)))</f>
        <v/>
      </c>
      <c r="Q151" s="402">
        <f>IF('04 Brukerregistrering'!$G151="",0,'Kostnader teknologi'!J150)</f>
        <v>0</v>
      </c>
      <c r="R151" s="138"/>
      <c r="S151" s="394"/>
    </row>
    <row r="152" spans="1:19" s="130" customFormat="1" ht="40.35" customHeight="1">
      <c r="A152" s="392"/>
      <c r="B152" s="131"/>
      <c r="C152" s="139"/>
      <c r="D152" s="139"/>
      <c r="E152" s="140"/>
      <c r="F152" s="140"/>
      <c r="G152" s="145"/>
      <c r="H152" s="142"/>
      <c r="I152" s="143"/>
      <c r="J152" s="143"/>
      <c r="K152" s="143"/>
      <c r="L152" s="143"/>
      <c r="M152" s="143"/>
      <c r="N152" s="143"/>
      <c r="O152" s="144"/>
      <c r="P152" s="401" t="str">
        <f ca="1">IF(ISBLANK('04 Brukerregistrering'!G152), "", IF(O152="", (TODAY()-'04 Brukerregistrering'!G152)/30, (YEAR(O152)-YEAR('04 Brukerregistrering'!G152))*12 + MONTH(O152)-MONTH('04 Brukerregistrering'!G152)))</f>
        <v/>
      </c>
      <c r="Q152" s="402">
        <f>IF('04 Brukerregistrering'!$G152="",0,'Kostnader teknologi'!J151)</f>
        <v>0</v>
      </c>
      <c r="R152" s="138"/>
      <c r="S152" s="394"/>
    </row>
    <row r="153" spans="1:19" s="130" customFormat="1" ht="40.35" customHeight="1">
      <c r="A153" s="392"/>
      <c r="B153" s="131"/>
      <c r="C153" s="139"/>
      <c r="D153" s="139"/>
      <c r="E153" s="140"/>
      <c r="F153" s="140"/>
      <c r="G153" s="145"/>
      <c r="H153" s="142"/>
      <c r="I153" s="143"/>
      <c r="J153" s="143"/>
      <c r="K153" s="143"/>
      <c r="L153" s="143"/>
      <c r="M153" s="143"/>
      <c r="N153" s="143"/>
      <c r="O153" s="144"/>
      <c r="P153" s="401" t="str">
        <f ca="1">IF(ISBLANK('04 Brukerregistrering'!G153), "", IF(O153="", (TODAY()-'04 Brukerregistrering'!G153)/30, (YEAR(O153)-YEAR('04 Brukerregistrering'!G153))*12 + MONTH(O153)-MONTH('04 Brukerregistrering'!G153)))</f>
        <v/>
      </c>
      <c r="Q153" s="402">
        <f>IF('04 Brukerregistrering'!$G153="",0,'Kostnader teknologi'!J152)</f>
        <v>0</v>
      </c>
      <c r="R153" s="138"/>
      <c r="S153" s="394"/>
    </row>
    <row r="154" spans="1:19" s="130" customFormat="1" ht="40.35" customHeight="1">
      <c r="A154" s="392"/>
      <c r="B154" s="131"/>
      <c r="C154" s="139"/>
      <c r="D154" s="139"/>
      <c r="E154" s="140"/>
      <c r="F154" s="140"/>
      <c r="G154" s="145"/>
      <c r="H154" s="142"/>
      <c r="I154" s="143"/>
      <c r="J154" s="143"/>
      <c r="K154" s="143"/>
      <c r="L154" s="143"/>
      <c r="M154" s="143"/>
      <c r="N154" s="143"/>
      <c r="O154" s="144"/>
      <c r="P154" s="401" t="str">
        <f ca="1">IF(ISBLANK('04 Brukerregistrering'!G154), "", IF(O154="", (TODAY()-'04 Brukerregistrering'!G154)/30, (YEAR(O154)-YEAR('04 Brukerregistrering'!G154))*12 + MONTH(O154)-MONTH('04 Brukerregistrering'!G154)))</f>
        <v/>
      </c>
      <c r="Q154" s="402">
        <f>IF('04 Brukerregistrering'!$G154="",0,'Kostnader teknologi'!J153)</f>
        <v>0</v>
      </c>
      <c r="R154" s="138"/>
      <c r="S154" s="394"/>
    </row>
    <row r="155" spans="1:19" s="130" customFormat="1" ht="40.35" customHeight="1">
      <c r="A155" s="392"/>
      <c r="B155" s="131"/>
      <c r="C155" s="139"/>
      <c r="D155" s="139"/>
      <c r="E155" s="140"/>
      <c r="F155" s="140"/>
      <c r="G155" s="145"/>
      <c r="H155" s="142"/>
      <c r="I155" s="143"/>
      <c r="J155" s="143"/>
      <c r="K155" s="143"/>
      <c r="L155" s="143"/>
      <c r="M155" s="143"/>
      <c r="N155" s="143"/>
      <c r="O155" s="144"/>
      <c r="P155" s="401" t="str">
        <f ca="1">IF(ISBLANK('04 Brukerregistrering'!G155), "", IF(O155="", (TODAY()-'04 Brukerregistrering'!G155)/30, (YEAR(O155)-YEAR('04 Brukerregistrering'!G155))*12 + MONTH(O155)-MONTH('04 Brukerregistrering'!G155)))</f>
        <v/>
      </c>
      <c r="Q155" s="402">
        <f>IF('04 Brukerregistrering'!$G155="",0,'Kostnader teknologi'!J154)</f>
        <v>0</v>
      </c>
      <c r="R155" s="138"/>
      <c r="S155" s="394"/>
    </row>
    <row r="156" spans="1:19" s="130" customFormat="1" ht="40.35" customHeight="1">
      <c r="A156" s="392"/>
      <c r="B156" s="131"/>
      <c r="C156" s="139"/>
      <c r="D156" s="139"/>
      <c r="E156" s="140"/>
      <c r="F156" s="140"/>
      <c r="G156" s="145"/>
      <c r="H156" s="142"/>
      <c r="I156" s="143"/>
      <c r="J156" s="143"/>
      <c r="K156" s="143"/>
      <c r="L156" s="143"/>
      <c r="M156" s="143"/>
      <c r="N156" s="143"/>
      <c r="O156" s="144"/>
      <c r="P156" s="401" t="str">
        <f ca="1">IF(ISBLANK('04 Brukerregistrering'!G156), "", IF(O156="", (TODAY()-'04 Brukerregistrering'!G156)/30, (YEAR(O156)-YEAR('04 Brukerregistrering'!G156))*12 + MONTH(O156)-MONTH('04 Brukerregistrering'!G156)))</f>
        <v/>
      </c>
      <c r="Q156" s="402">
        <f>IF('04 Brukerregistrering'!$G156="",0,'Kostnader teknologi'!J155)</f>
        <v>0</v>
      </c>
      <c r="R156" s="138"/>
      <c r="S156" s="394"/>
    </row>
    <row r="157" spans="1:19" s="130" customFormat="1" ht="40.35" customHeight="1">
      <c r="A157" s="392"/>
      <c r="B157" s="131"/>
      <c r="C157" s="139"/>
      <c r="D157" s="139"/>
      <c r="E157" s="140"/>
      <c r="F157" s="140"/>
      <c r="G157" s="145"/>
      <c r="H157" s="142"/>
      <c r="I157" s="143"/>
      <c r="J157" s="143"/>
      <c r="K157" s="143"/>
      <c r="L157" s="143"/>
      <c r="M157" s="143"/>
      <c r="N157" s="143"/>
      <c r="O157" s="144"/>
      <c r="P157" s="401" t="str">
        <f ca="1">IF(ISBLANK('04 Brukerregistrering'!G157), "", IF(O157="", (TODAY()-'04 Brukerregistrering'!G157)/30, (YEAR(O157)-YEAR('04 Brukerregistrering'!G157))*12 + MONTH(O157)-MONTH('04 Brukerregistrering'!G157)))</f>
        <v/>
      </c>
      <c r="Q157" s="402">
        <f>IF('04 Brukerregistrering'!$G157="",0,'Kostnader teknologi'!J156)</f>
        <v>0</v>
      </c>
      <c r="R157" s="138"/>
      <c r="S157" s="394"/>
    </row>
    <row r="158" spans="1:19" s="130" customFormat="1" ht="40.35" customHeight="1">
      <c r="A158" s="392"/>
      <c r="B158" s="131"/>
      <c r="C158" s="139"/>
      <c r="D158" s="139"/>
      <c r="E158" s="140"/>
      <c r="F158" s="140"/>
      <c r="G158" s="145"/>
      <c r="H158" s="142"/>
      <c r="I158" s="143"/>
      <c r="J158" s="143"/>
      <c r="K158" s="143"/>
      <c r="L158" s="143"/>
      <c r="M158" s="143"/>
      <c r="N158" s="143"/>
      <c r="O158" s="144"/>
      <c r="P158" s="401" t="str">
        <f ca="1">IF(ISBLANK('04 Brukerregistrering'!G158), "", IF(O158="", (TODAY()-'04 Brukerregistrering'!G158)/30, (YEAR(O158)-YEAR('04 Brukerregistrering'!G158))*12 + MONTH(O158)-MONTH('04 Brukerregistrering'!G158)))</f>
        <v/>
      </c>
      <c r="Q158" s="402">
        <f>IF('04 Brukerregistrering'!$G158="",0,'Kostnader teknologi'!J157)</f>
        <v>0</v>
      </c>
      <c r="R158" s="138"/>
      <c r="S158" s="394"/>
    </row>
    <row r="159" spans="1:19" s="130" customFormat="1" ht="40.35" customHeight="1">
      <c r="A159" s="392"/>
      <c r="B159" s="131"/>
      <c r="C159" s="139"/>
      <c r="D159" s="139"/>
      <c r="E159" s="140"/>
      <c r="F159" s="140"/>
      <c r="G159" s="145"/>
      <c r="H159" s="142"/>
      <c r="I159" s="143"/>
      <c r="J159" s="143"/>
      <c r="K159" s="143"/>
      <c r="L159" s="143"/>
      <c r="M159" s="143"/>
      <c r="N159" s="143"/>
      <c r="O159" s="144"/>
      <c r="P159" s="401" t="str">
        <f ca="1">IF(ISBLANK('04 Brukerregistrering'!G159), "", IF(O159="", (TODAY()-'04 Brukerregistrering'!G159)/30, (YEAR(O159)-YEAR('04 Brukerregistrering'!G159))*12 + MONTH(O159)-MONTH('04 Brukerregistrering'!G159)))</f>
        <v/>
      </c>
      <c r="Q159" s="402">
        <f>IF('04 Brukerregistrering'!$G159="",0,'Kostnader teknologi'!J158)</f>
        <v>0</v>
      </c>
      <c r="R159" s="138"/>
      <c r="S159" s="394"/>
    </row>
    <row r="160" spans="1:19" s="130" customFormat="1" ht="40.35" customHeight="1">
      <c r="A160" s="392"/>
      <c r="B160" s="131"/>
      <c r="C160" s="139"/>
      <c r="D160" s="139"/>
      <c r="E160" s="140"/>
      <c r="F160" s="140"/>
      <c r="G160" s="145"/>
      <c r="H160" s="142"/>
      <c r="I160" s="143"/>
      <c r="J160" s="143"/>
      <c r="K160" s="143"/>
      <c r="L160" s="143"/>
      <c r="M160" s="143"/>
      <c r="N160" s="143"/>
      <c r="O160" s="144"/>
      <c r="P160" s="401" t="str">
        <f ca="1">IF(ISBLANK('04 Brukerregistrering'!G160), "", IF(O160="", (TODAY()-'04 Brukerregistrering'!G160)/30, (YEAR(O160)-YEAR('04 Brukerregistrering'!G160))*12 + MONTH(O160)-MONTH('04 Brukerregistrering'!G160)))</f>
        <v/>
      </c>
      <c r="Q160" s="402">
        <f>IF('04 Brukerregistrering'!$G160="",0,'Kostnader teknologi'!J159)</f>
        <v>0</v>
      </c>
      <c r="R160" s="138"/>
      <c r="S160" s="394"/>
    </row>
    <row r="161" spans="1:19" s="130" customFormat="1" ht="40.35" customHeight="1">
      <c r="A161" s="392"/>
      <c r="B161" s="131"/>
      <c r="C161" s="139"/>
      <c r="D161" s="139"/>
      <c r="E161" s="140"/>
      <c r="F161" s="140"/>
      <c r="G161" s="145"/>
      <c r="H161" s="142"/>
      <c r="I161" s="143"/>
      <c r="J161" s="143"/>
      <c r="K161" s="143"/>
      <c r="L161" s="143"/>
      <c r="M161" s="143"/>
      <c r="N161" s="143"/>
      <c r="O161" s="144"/>
      <c r="P161" s="401" t="str">
        <f ca="1">IF(ISBLANK('04 Brukerregistrering'!G161), "", IF(O161="", (TODAY()-'04 Brukerregistrering'!G161)/30, (YEAR(O161)-YEAR('04 Brukerregistrering'!G161))*12 + MONTH(O161)-MONTH('04 Brukerregistrering'!G161)))</f>
        <v/>
      </c>
      <c r="Q161" s="402">
        <f>IF('04 Brukerregistrering'!$G161="",0,'Kostnader teknologi'!J160)</f>
        <v>0</v>
      </c>
      <c r="R161" s="138"/>
      <c r="S161" s="394"/>
    </row>
    <row r="162" spans="1:19" s="130" customFormat="1" ht="40.35" customHeight="1">
      <c r="A162" s="392"/>
      <c r="B162" s="131"/>
      <c r="C162" s="139"/>
      <c r="D162" s="139"/>
      <c r="E162" s="140"/>
      <c r="F162" s="140"/>
      <c r="G162" s="145"/>
      <c r="H162" s="142"/>
      <c r="I162" s="143"/>
      <c r="J162" s="143"/>
      <c r="K162" s="143"/>
      <c r="L162" s="143"/>
      <c r="M162" s="143"/>
      <c r="N162" s="143"/>
      <c r="O162" s="144"/>
      <c r="P162" s="401" t="str">
        <f ca="1">IF(ISBLANK('04 Brukerregistrering'!G162), "", IF(O162="", (TODAY()-'04 Brukerregistrering'!G162)/30, (YEAR(O162)-YEAR('04 Brukerregistrering'!G162))*12 + MONTH(O162)-MONTH('04 Brukerregistrering'!G162)))</f>
        <v/>
      </c>
      <c r="Q162" s="402">
        <f>IF('04 Brukerregistrering'!$G162="",0,'Kostnader teknologi'!J161)</f>
        <v>0</v>
      </c>
      <c r="R162" s="138"/>
      <c r="S162" s="394"/>
    </row>
    <row r="163" spans="1:19" s="130" customFormat="1" ht="40.35" customHeight="1">
      <c r="A163" s="392"/>
      <c r="B163" s="131"/>
      <c r="C163" s="139"/>
      <c r="D163" s="139"/>
      <c r="E163" s="140"/>
      <c r="F163" s="140"/>
      <c r="G163" s="145"/>
      <c r="H163" s="142"/>
      <c r="I163" s="143"/>
      <c r="J163" s="143"/>
      <c r="K163" s="143"/>
      <c r="L163" s="143"/>
      <c r="M163" s="143"/>
      <c r="N163" s="143"/>
      <c r="O163" s="144"/>
      <c r="P163" s="401" t="str">
        <f ca="1">IF(ISBLANK('04 Brukerregistrering'!G163), "", IF(O163="", (TODAY()-'04 Brukerregistrering'!G163)/30, (YEAR(O163)-YEAR('04 Brukerregistrering'!G163))*12 + MONTH(O163)-MONTH('04 Brukerregistrering'!G163)))</f>
        <v/>
      </c>
      <c r="Q163" s="402">
        <f>IF('04 Brukerregistrering'!$G163="",0,'Kostnader teknologi'!J162)</f>
        <v>0</v>
      </c>
      <c r="R163" s="138"/>
      <c r="S163" s="394"/>
    </row>
    <row r="164" spans="1:19" s="130" customFormat="1" ht="40.35" customHeight="1">
      <c r="A164" s="392"/>
      <c r="B164" s="131"/>
      <c r="C164" s="139"/>
      <c r="D164" s="139"/>
      <c r="E164" s="140"/>
      <c r="F164" s="140"/>
      <c r="G164" s="145"/>
      <c r="H164" s="142"/>
      <c r="I164" s="143"/>
      <c r="J164" s="143"/>
      <c r="K164" s="143"/>
      <c r="L164" s="143"/>
      <c r="M164" s="143"/>
      <c r="N164" s="143"/>
      <c r="O164" s="144"/>
      <c r="P164" s="401" t="str">
        <f ca="1">IF(ISBLANK('04 Brukerregistrering'!G164), "", IF(O164="", (TODAY()-'04 Brukerregistrering'!G164)/30, (YEAR(O164)-YEAR('04 Brukerregistrering'!G164))*12 + MONTH(O164)-MONTH('04 Brukerregistrering'!G164)))</f>
        <v/>
      </c>
      <c r="Q164" s="402">
        <f>IF('04 Brukerregistrering'!$G164="",0,'Kostnader teknologi'!J163)</f>
        <v>0</v>
      </c>
      <c r="R164" s="138"/>
      <c r="S164" s="394"/>
    </row>
    <row r="165" spans="1:19" s="130" customFormat="1" ht="40.35" customHeight="1">
      <c r="A165" s="392"/>
      <c r="B165" s="131"/>
      <c r="C165" s="139"/>
      <c r="D165" s="139"/>
      <c r="E165" s="140"/>
      <c r="F165" s="140"/>
      <c r="G165" s="145"/>
      <c r="H165" s="142"/>
      <c r="I165" s="143"/>
      <c r="J165" s="143"/>
      <c r="K165" s="143"/>
      <c r="L165" s="143"/>
      <c r="M165" s="143"/>
      <c r="N165" s="143"/>
      <c r="O165" s="144"/>
      <c r="P165" s="401" t="str">
        <f ca="1">IF(ISBLANK('04 Brukerregistrering'!G165), "", IF(O165="", (TODAY()-'04 Brukerregistrering'!G165)/30, (YEAR(O165)-YEAR('04 Brukerregistrering'!G165))*12 + MONTH(O165)-MONTH('04 Brukerregistrering'!G165)))</f>
        <v/>
      </c>
      <c r="Q165" s="402">
        <f>IF('04 Brukerregistrering'!$G165="",0,'Kostnader teknologi'!J164)</f>
        <v>0</v>
      </c>
      <c r="R165" s="138"/>
      <c r="S165" s="394"/>
    </row>
    <row r="166" spans="1:19" s="130" customFormat="1" ht="40.35" customHeight="1">
      <c r="A166" s="392"/>
      <c r="B166" s="131"/>
      <c r="C166" s="139"/>
      <c r="D166" s="139"/>
      <c r="E166" s="140"/>
      <c r="F166" s="140"/>
      <c r="G166" s="145"/>
      <c r="H166" s="142"/>
      <c r="I166" s="143"/>
      <c r="J166" s="143"/>
      <c r="K166" s="143"/>
      <c r="L166" s="143"/>
      <c r="M166" s="143"/>
      <c r="N166" s="143"/>
      <c r="O166" s="144"/>
      <c r="P166" s="401" t="str">
        <f ca="1">IF(ISBLANK('04 Brukerregistrering'!G166), "", IF(O166="", (TODAY()-'04 Brukerregistrering'!G166)/30, (YEAR(O166)-YEAR('04 Brukerregistrering'!G166))*12 + MONTH(O166)-MONTH('04 Brukerregistrering'!G166)))</f>
        <v/>
      </c>
      <c r="Q166" s="402">
        <f>IF('04 Brukerregistrering'!$G166="",0,'Kostnader teknologi'!J165)</f>
        <v>0</v>
      </c>
      <c r="R166" s="138"/>
      <c r="S166" s="394"/>
    </row>
    <row r="167" spans="1:19" s="130" customFormat="1" ht="40.35" customHeight="1">
      <c r="A167" s="392"/>
      <c r="B167" s="131"/>
      <c r="C167" s="139"/>
      <c r="D167" s="139"/>
      <c r="E167" s="140"/>
      <c r="F167" s="140"/>
      <c r="G167" s="145"/>
      <c r="H167" s="142"/>
      <c r="I167" s="143"/>
      <c r="J167" s="143"/>
      <c r="K167" s="143"/>
      <c r="L167" s="143"/>
      <c r="M167" s="143"/>
      <c r="N167" s="143"/>
      <c r="O167" s="144"/>
      <c r="P167" s="401" t="str">
        <f ca="1">IF(ISBLANK('04 Brukerregistrering'!G167), "", IF(O167="", (TODAY()-'04 Brukerregistrering'!G167)/30, (YEAR(O167)-YEAR('04 Brukerregistrering'!G167))*12 + MONTH(O167)-MONTH('04 Brukerregistrering'!G167)))</f>
        <v/>
      </c>
      <c r="Q167" s="402">
        <f>IF('04 Brukerregistrering'!$G167="",0,'Kostnader teknologi'!J166)</f>
        <v>0</v>
      </c>
      <c r="R167" s="138"/>
      <c r="S167" s="394"/>
    </row>
    <row r="168" spans="1:19" s="130" customFormat="1" ht="40.35" customHeight="1">
      <c r="A168" s="392"/>
      <c r="B168" s="131"/>
      <c r="C168" s="139"/>
      <c r="D168" s="139"/>
      <c r="E168" s="140"/>
      <c r="F168" s="140"/>
      <c r="G168" s="145"/>
      <c r="H168" s="142"/>
      <c r="I168" s="143"/>
      <c r="J168" s="143"/>
      <c r="K168" s="143"/>
      <c r="L168" s="143"/>
      <c r="M168" s="143"/>
      <c r="N168" s="143"/>
      <c r="O168" s="144"/>
      <c r="P168" s="401" t="str">
        <f ca="1">IF(ISBLANK('04 Brukerregistrering'!G168), "", IF(O168="", (TODAY()-'04 Brukerregistrering'!G168)/30, (YEAR(O168)-YEAR('04 Brukerregistrering'!G168))*12 + MONTH(O168)-MONTH('04 Brukerregistrering'!G168)))</f>
        <v/>
      </c>
      <c r="Q168" s="402">
        <f>IF('04 Brukerregistrering'!$G168="",0,'Kostnader teknologi'!J167)</f>
        <v>0</v>
      </c>
      <c r="R168" s="138"/>
      <c r="S168" s="394"/>
    </row>
    <row r="169" spans="1:19" s="130" customFormat="1" ht="40.35" customHeight="1">
      <c r="A169" s="392"/>
      <c r="B169" s="131"/>
      <c r="C169" s="139"/>
      <c r="D169" s="139"/>
      <c r="E169" s="140"/>
      <c r="F169" s="140"/>
      <c r="G169" s="145"/>
      <c r="H169" s="142"/>
      <c r="I169" s="143"/>
      <c r="J169" s="143"/>
      <c r="K169" s="143"/>
      <c r="L169" s="143"/>
      <c r="M169" s="143"/>
      <c r="N169" s="143"/>
      <c r="O169" s="144"/>
      <c r="P169" s="401" t="str">
        <f ca="1">IF(ISBLANK('04 Brukerregistrering'!G169), "", IF(O169="", (TODAY()-'04 Brukerregistrering'!G169)/30, (YEAR(O169)-YEAR('04 Brukerregistrering'!G169))*12 + MONTH(O169)-MONTH('04 Brukerregistrering'!G169)))</f>
        <v/>
      </c>
      <c r="Q169" s="402">
        <f>IF('04 Brukerregistrering'!$G169="",0,'Kostnader teknologi'!J168)</f>
        <v>0</v>
      </c>
      <c r="R169" s="138"/>
      <c r="S169" s="394"/>
    </row>
    <row r="170" spans="1:19" s="130" customFormat="1" ht="40.35" customHeight="1">
      <c r="A170" s="392"/>
      <c r="B170" s="131"/>
      <c r="C170" s="139"/>
      <c r="D170" s="139"/>
      <c r="E170" s="140"/>
      <c r="F170" s="140"/>
      <c r="G170" s="145"/>
      <c r="H170" s="142"/>
      <c r="I170" s="143"/>
      <c r="J170" s="143"/>
      <c r="K170" s="143"/>
      <c r="L170" s="143"/>
      <c r="M170" s="143"/>
      <c r="N170" s="143"/>
      <c r="O170" s="144"/>
      <c r="P170" s="401" t="str">
        <f ca="1">IF(ISBLANK('04 Brukerregistrering'!G170), "", IF(O170="", (TODAY()-'04 Brukerregistrering'!G170)/30, (YEAR(O170)-YEAR('04 Brukerregistrering'!G170))*12 + MONTH(O170)-MONTH('04 Brukerregistrering'!G170)))</f>
        <v/>
      </c>
      <c r="Q170" s="402">
        <f>IF('04 Brukerregistrering'!$G170="",0,'Kostnader teknologi'!J169)</f>
        <v>0</v>
      </c>
      <c r="R170" s="138"/>
      <c r="S170" s="394"/>
    </row>
    <row r="171" spans="1:19" s="130" customFormat="1" ht="40.35" customHeight="1">
      <c r="A171" s="392"/>
      <c r="B171" s="131"/>
      <c r="C171" s="139"/>
      <c r="D171" s="139"/>
      <c r="E171" s="140"/>
      <c r="F171" s="140"/>
      <c r="G171" s="145"/>
      <c r="H171" s="142"/>
      <c r="I171" s="143"/>
      <c r="J171" s="143"/>
      <c r="K171" s="143"/>
      <c r="L171" s="143"/>
      <c r="M171" s="143"/>
      <c r="N171" s="143"/>
      <c r="O171" s="144"/>
      <c r="P171" s="401" t="str">
        <f ca="1">IF(ISBLANK('04 Brukerregistrering'!G171), "", IF(O171="", (TODAY()-'04 Brukerregistrering'!G171)/30, (YEAR(O171)-YEAR('04 Brukerregistrering'!G171))*12 + MONTH(O171)-MONTH('04 Brukerregistrering'!G171)))</f>
        <v/>
      </c>
      <c r="Q171" s="402">
        <f>IF('04 Brukerregistrering'!$G171="",0,'Kostnader teknologi'!J170)</f>
        <v>0</v>
      </c>
      <c r="R171" s="138"/>
      <c r="S171" s="394"/>
    </row>
    <row r="172" spans="1:19" s="130" customFormat="1" ht="40.35" customHeight="1">
      <c r="A172" s="392"/>
      <c r="B172" s="131"/>
      <c r="C172" s="139"/>
      <c r="D172" s="139"/>
      <c r="E172" s="140"/>
      <c r="F172" s="140"/>
      <c r="G172" s="145"/>
      <c r="H172" s="142"/>
      <c r="I172" s="143"/>
      <c r="J172" s="143"/>
      <c r="K172" s="143"/>
      <c r="L172" s="143"/>
      <c r="M172" s="143"/>
      <c r="N172" s="143"/>
      <c r="O172" s="144"/>
      <c r="P172" s="401" t="str">
        <f ca="1">IF(ISBLANK('04 Brukerregistrering'!G172), "", IF(O172="", (TODAY()-'04 Brukerregistrering'!G172)/30, (YEAR(O172)-YEAR('04 Brukerregistrering'!G172))*12 + MONTH(O172)-MONTH('04 Brukerregistrering'!G172)))</f>
        <v/>
      </c>
      <c r="Q172" s="402">
        <f>IF('04 Brukerregistrering'!$G172="",0,'Kostnader teknologi'!J171)</f>
        <v>0</v>
      </c>
      <c r="R172" s="138"/>
      <c r="S172" s="394"/>
    </row>
    <row r="173" spans="1:19" s="130" customFormat="1" ht="40.35" customHeight="1">
      <c r="A173" s="392"/>
      <c r="B173" s="131"/>
      <c r="C173" s="139"/>
      <c r="D173" s="139"/>
      <c r="E173" s="140"/>
      <c r="F173" s="140"/>
      <c r="G173" s="145"/>
      <c r="H173" s="142"/>
      <c r="I173" s="143"/>
      <c r="J173" s="143"/>
      <c r="K173" s="143"/>
      <c r="L173" s="143"/>
      <c r="M173" s="143"/>
      <c r="N173" s="143"/>
      <c r="O173" s="144"/>
      <c r="P173" s="401" t="str">
        <f ca="1">IF(ISBLANK('04 Brukerregistrering'!G173), "", IF(O173="", (TODAY()-'04 Brukerregistrering'!G173)/30, (YEAR(O173)-YEAR('04 Brukerregistrering'!G173))*12 + MONTH(O173)-MONTH('04 Brukerregistrering'!G173)))</f>
        <v/>
      </c>
      <c r="Q173" s="402">
        <f>IF('04 Brukerregistrering'!$G173="",0,'Kostnader teknologi'!J172)</f>
        <v>0</v>
      </c>
      <c r="R173" s="138"/>
      <c r="S173" s="394"/>
    </row>
    <row r="174" spans="1:19" s="130" customFormat="1" ht="40.35" customHeight="1">
      <c r="A174" s="392"/>
      <c r="B174" s="131"/>
      <c r="C174" s="139"/>
      <c r="D174" s="139"/>
      <c r="E174" s="140"/>
      <c r="F174" s="140"/>
      <c r="G174" s="145"/>
      <c r="H174" s="142"/>
      <c r="I174" s="143"/>
      <c r="J174" s="143"/>
      <c r="K174" s="143"/>
      <c r="L174" s="143"/>
      <c r="M174" s="143"/>
      <c r="N174" s="143"/>
      <c r="O174" s="144"/>
      <c r="P174" s="401" t="str">
        <f ca="1">IF(ISBLANK('04 Brukerregistrering'!G174), "", IF(O174="", (TODAY()-'04 Brukerregistrering'!G174)/30, (YEAR(O174)-YEAR('04 Brukerregistrering'!G174))*12 + MONTH(O174)-MONTH('04 Brukerregistrering'!G174)))</f>
        <v/>
      </c>
      <c r="Q174" s="402">
        <f>IF('04 Brukerregistrering'!$G174="",0,'Kostnader teknologi'!J173)</f>
        <v>0</v>
      </c>
      <c r="R174" s="138"/>
      <c r="S174" s="394"/>
    </row>
    <row r="175" spans="1:19" s="130" customFormat="1" ht="40.35" customHeight="1">
      <c r="A175" s="392"/>
      <c r="B175" s="131"/>
      <c r="C175" s="139"/>
      <c r="D175" s="139"/>
      <c r="E175" s="140"/>
      <c r="F175" s="140"/>
      <c r="G175" s="145"/>
      <c r="H175" s="142"/>
      <c r="I175" s="143"/>
      <c r="J175" s="143"/>
      <c r="K175" s="143"/>
      <c r="L175" s="143"/>
      <c r="M175" s="143"/>
      <c r="N175" s="143"/>
      <c r="O175" s="144"/>
      <c r="P175" s="401" t="str">
        <f ca="1">IF(ISBLANK('04 Brukerregistrering'!G175), "", IF(O175="", (TODAY()-'04 Brukerregistrering'!G175)/30, (YEAR(O175)-YEAR('04 Brukerregistrering'!G175))*12 + MONTH(O175)-MONTH('04 Brukerregistrering'!G175)))</f>
        <v/>
      </c>
      <c r="Q175" s="402">
        <f>IF('04 Brukerregistrering'!$G175="",0,'Kostnader teknologi'!J174)</f>
        <v>0</v>
      </c>
      <c r="R175" s="138"/>
      <c r="S175" s="394"/>
    </row>
    <row r="176" spans="1:19" s="130" customFormat="1" ht="40.35" customHeight="1">
      <c r="A176" s="392"/>
      <c r="B176" s="131"/>
      <c r="C176" s="139"/>
      <c r="D176" s="139"/>
      <c r="E176" s="140"/>
      <c r="F176" s="140"/>
      <c r="G176" s="145"/>
      <c r="H176" s="142"/>
      <c r="I176" s="143"/>
      <c r="J176" s="143"/>
      <c r="K176" s="143"/>
      <c r="L176" s="143"/>
      <c r="M176" s="143"/>
      <c r="N176" s="143"/>
      <c r="O176" s="144"/>
      <c r="P176" s="401" t="str">
        <f ca="1">IF(ISBLANK('04 Brukerregistrering'!G176), "", IF(O176="", (TODAY()-'04 Brukerregistrering'!G176)/30, (YEAR(O176)-YEAR('04 Brukerregistrering'!G176))*12 + MONTH(O176)-MONTH('04 Brukerregistrering'!G176)))</f>
        <v/>
      </c>
      <c r="Q176" s="402">
        <f>IF('04 Brukerregistrering'!$G176="",0,'Kostnader teknologi'!J175)</f>
        <v>0</v>
      </c>
      <c r="R176" s="138"/>
      <c r="S176" s="394"/>
    </row>
    <row r="177" spans="1:19" s="130" customFormat="1" ht="40.35" customHeight="1">
      <c r="A177" s="392"/>
      <c r="B177" s="131"/>
      <c r="C177" s="139"/>
      <c r="D177" s="139"/>
      <c r="E177" s="140"/>
      <c r="F177" s="140"/>
      <c r="G177" s="145"/>
      <c r="H177" s="142"/>
      <c r="I177" s="143"/>
      <c r="J177" s="143"/>
      <c r="K177" s="143"/>
      <c r="L177" s="143"/>
      <c r="M177" s="143"/>
      <c r="N177" s="143"/>
      <c r="O177" s="144"/>
      <c r="P177" s="401" t="str">
        <f ca="1">IF(ISBLANK('04 Brukerregistrering'!G177), "", IF(O177="", (TODAY()-'04 Brukerregistrering'!G177)/30, (YEAR(O177)-YEAR('04 Brukerregistrering'!G177))*12 + MONTH(O177)-MONTH('04 Brukerregistrering'!G177)))</f>
        <v/>
      </c>
      <c r="Q177" s="402">
        <f>IF('04 Brukerregistrering'!$G177="",0,'Kostnader teknologi'!J176)</f>
        <v>0</v>
      </c>
      <c r="R177" s="138"/>
      <c r="S177" s="394"/>
    </row>
    <row r="178" spans="1:19" s="130" customFormat="1" ht="40.35" customHeight="1">
      <c r="A178" s="392"/>
      <c r="B178" s="131"/>
      <c r="C178" s="139"/>
      <c r="D178" s="139"/>
      <c r="E178" s="140"/>
      <c r="F178" s="140"/>
      <c r="G178" s="145"/>
      <c r="H178" s="142"/>
      <c r="I178" s="143"/>
      <c r="J178" s="143"/>
      <c r="K178" s="143"/>
      <c r="L178" s="143"/>
      <c r="M178" s="143"/>
      <c r="N178" s="143"/>
      <c r="O178" s="144"/>
      <c r="P178" s="401" t="str">
        <f ca="1">IF(ISBLANK('04 Brukerregistrering'!G178), "", IF(O178="", (TODAY()-'04 Brukerregistrering'!G178)/30, (YEAR(O178)-YEAR('04 Brukerregistrering'!G178))*12 + MONTH(O178)-MONTH('04 Brukerregistrering'!G178)))</f>
        <v/>
      </c>
      <c r="Q178" s="402">
        <f>IF('04 Brukerregistrering'!$G178="",0,'Kostnader teknologi'!J177)</f>
        <v>0</v>
      </c>
      <c r="R178" s="138"/>
      <c r="S178" s="394"/>
    </row>
    <row r="179" spans="1:19" s="130" customFormat="1" ht="40.35" customHeight="1">
      <c r="A179" s="392"/>
      <c r="B179" s="131"/>
      <c r="C179" s="139"/>
      <c r="D179" s="139"/>
      <c r="E179" s="140"/>
      <c r="F179" s="140"/>
      <c r="G179" s="145"/>
      <c r="H179" s="142"/>
      <c r="I179" s="143"/>
      <c r="J179" s="143"/>
      <c r="K179" s="143"/>
      <c r="L179" s="143"/>
      <c r="M179" s="143"/>
      <c r="N179" s="143"/>
      <c r="O179" s="144"/>
      <c r="P179" s="401" t="str">
        <f ca="1">IF(ISBLANK('04 Brukerregistrering'!G179), "", IF(O179="", (TODAY()-'04 Brukerregistrering'!G179)/30, (YEAR(O179)-YEAR('04 Brukerregistrering'!G179))*12 + MONTH(O179)-MONTH('04 Brukerregistrering'!G179)))</f>
        <v/>
      </c>
      <c r="Q179" s="402">
        <f>IF('04 Brukerregistrering'!$G179="",0,'Kostnader teknologi'!J178)</f>
        <v>0</v>
      </c>
      <c r="R179" s="138"/>
      <c r="S179" s="394"/>
    </row>
    <row r="180" spans="1:19" s="130" customFormat="1" ht="40.35" customHeight="1">
      <c r="A180" s="392"/>
      <c r="B180" s="131"/>
      <c r="C180" s="139"/>
      <c r="D180" s="139"/>
      <c r="E180" s="140"/>
      <c r="F180" s="140"/>
      <c r="G180" s="145"/>
      <c r="H180" s="142"/>
      <c r="I180" s="143"/>
      <c r="J180" s="143"/>
      <c r="K180" s="143"/>
      <c r="L180" s="143"/>
      <c r="M180" s="143"/>
      <c r="N180" s="143"/>
      <c r="O180" s="144"/>
      <c r="P180" s="401" t="str">
        <f ca="1">IF(ISBLANK('04 Brukerregistrering'!G180), "", IF(O180="", (TODAY()-'04 Brukerregistrering'!G180)/30, (YEAR(O180)-YEAR('04 Brukerregistrering'!G180))*12 + MONTH(O180)-MONTH('04 Brukerregistrering'!G180)))</f>
        <v/>
      </c>
      <c r="Q180" s="402">
        <f>IF('04 Brukerregistrering'!$G180="",0,'Kostnader teknologi'!J179)</f>
        <v>0</v>
      </c>
      <c r="R180" s="138"/>
      <c r="S180" s="394"/>
    </row>
    <row r="181" spans="1:19" s="130" customFormat="1" ht="40.35" customHeight="1">
      <c r="A181" s="392"/>
      <c r="B181" s="131"/>
      <c r="C181" s="139"/>
      <c r="D181" s="139"/>
      <c r="E181" s="140"/>
      <c r="F181" s="140"/>
      <c r="G181" s="145"/>
      <c r="H181" s="142"/>
      <c r="I181" s="143"/>
      <c r="J181" s="143"/>
      <c r="K181" s="143"/>
      <c r="L181" s="143"/>
      <c r="M181" s="143"/>
      <c r="N181" s="143"/>
      <c r="O181" s="144"/>
      <c r="P181" s="401" t="str">
        <f ca="1">IF(ISBLANK('04 Brukerregistrering'!G181), "", IF(O181="", (TODAY()-'04 Brukerregistrering'!G181)/30, (YEAR(O181)-YEAR('04 Brukerregistrering'!G181))*12 + MONTH(O181)-MONTH('04 Brukerregistrering'!G181)))</f>
        <v/>
      </c>
      <c r="Q181" s="402">
        <f>IF('04 Brukerregistrering'!$G181="",0,'Kostnader teknologi'!J180)</f>
        <v>0</v>
      </c>
      <c r="R181" s="138"/>
      <c r="S181" s="394"/>
    </row>
    <row r="182" spans="1:19" s="130" customFormat="1" ht="40.35" customHeight="1">
      <c r="A182" s="392"/>
      <c r="B182" s="131"/>
      <c r="C182" s="139"/>
      <c r="D182" s="139"/>
      <c r="E182" s="140"/>
      <c r="F182" s="140"/>
      <c r="G182" s="145"/>
      <c r="H182" s="142"/>
      <c r="I182" s="143"/>
      <c r="J182" s="143"/>
      <c r="K182" s="143"/>
      <c r="L182" s="143"/>
      <c r="M182" s="143"/>
      <c r="N182" s="143"/>
      <c r="O182" s="144"/>
      <c r="P182" s="401" t="str">
        <f ca="1">IF(ISBLANK('04 Brukerregistrering'!G182), "", IF(O182="", (TODAY()-'04 Brukerregistrering'!G182)/30, (YEAR(O182)-YEAR('04 Brukerregistrering'!G182))*12 + MONTH(O182)-MONTH('04 Brukerregistrering'!G182)))</f>
        <v/>
      </c>
      <c r="Q182" s="402">
        <f>IF('04 Brukerregistrering'!$G182="",0,'Kostnader teknologi'!J181)</f>
        <v>0</v>
      </c>
      <c r="R182" s="138"/>
      <c r="S182" s="394"/>
    </row>
    <row r="183" spans="1:19" s="130" customFormat="1" ht="40.35" customHeight="1">
      <c r="A183" s="392"/>
      <c r="B183" s="131"/>
      <c r="C183" s="139"/>
      <c r="D183" s="139"/>
      <c r="E183" s="140"/>
      <c r="F183" s="140"/>
      <c r="G183" s="145"/>
      <c r="H183" s="142"/>
      <c r="I183" s="143"/>
      <c r="J183" s="143"/>
      <c r="K183" s="143"/>
      <c r="L183" s="143"/>
      <c r="M183" s="143"/>
      <c r="N183" s="143"/>
      <c r="O183" s="144"/>
      <c r="P183" s="401" t="str">
        <f ca="1">IF(ISBLANK('04 Brukerregistrering'!G183), "", IF(O183="", (TODAY()-'04 Brukerregistrering'!G183)/30, (YEAR(O183)-YEAR('04 Brukerregistrering'!G183))*12 + MONTH(O183)-MONTH('04 Brukerregistrering'!G183)))</f>
        <v/>
      </c>
      <c r="Q183" s="402">
        <f>IF('04 Brukerregistrering'!$G183="",0,'Kostnader teknologi'!J182)</f>
        <v>0</v>
      </c>
      <c r="R183" s="138"/>
      <c r="S183" s="394"/>
    </row>
    <row r="184" spans="1:19" s="130" customFormat="1" ht="40.35" customHeight="1">
      <c r="A184" s="392"/>
      <c r="B184" s="131"/>
      <c r="C184" s="139"/>
      <c r="D184" s="139"/>
      <c r="E184" s="140"/>
      <c r="F184" s="140"/>
      <c r="G184" s="145"/>
      <c r="H184" s="142"/>
      <c r="I184" s="143"/>
      <c r="J184" s="143"/>
      <c r="K184" s="143"/>
      <c r="L184" s="143"/>
      <c r="M184" s="143"/>
      <c r="N184" s="143"/>
      <c r="O184" s="144"/>
      <c r="P184" s="401" t="str">
        <f ca="1">IF(ISBLANK('04 Brukerregistrering'!G184), "", IF(O184="", (TODAY()-'04 Brukerregistrering'!G184)/30, (YEAR(O184)-YEAR('04 Brukerregistrering'!G184))*12 + MONTH(O184)-MONTH('04 Brukerregistrering'!G184)))</f>
        <v/>
      </c>
      <c r="Q184" s="402">
        <f>IF('04 Brukerregistrering'!$G184="",0,'Kostnader teknologi'!J183)</f>
        <v>0</v>
      </c>
      <c r="R184" s="138"/>
      <c r="S184" s="394"/>
    </row>
    <row r="185" spans="1:19" s="130" customFormat="1" ht="40.35" customHeight="1">
      <c r="A185" s="392"/>
      <c r="B185" s="131"/>
      <c r="C185" s="139"/>
      <c r="D185" s="139"/>
      <c r="E185" s="140"/>
      <c r="F185" s="140"/>
      <c r="G185" s="145"/>
      <c r="H185" s="142"/>
      <c r="I185" s="143"/>
      <c r="J185" s="143"/>
      <c r="K185" s="143"/>
      <c r="L185" s="143"/>
      <c r="M185" s="143"/>
      <c r="N185" s="143"/>
      <c r="O185" s="144"/>
      <c r="P185" s="401" t="str">
        <f ca="1">IF(ISBLANK('04 Brukerregistrering'!G185), "", IF(O185="", (TODAY()-'04 Brukerregistrering'!G185)/30, (YEAR(O185)-YEAR('04 Brukerregistrering'!G185))*12 + MONTH(O185)-MONTH('04 Brukerregistrering'!G185)))</f>
        <v/>
      </c>
      <c r="Q185" s="402">
        <f>IF('04 Brukerregistrering'!$G185="",0,'Kostnader teknologi'!J184)</f>
        <v>0</v>
      </c>
      <c r="R185" s="138"/>
      <c r="S185" s="394"/>
    </row>
    <row r="186" spans="1:19" s="130" customFormat="1" ht="40.35" customHeight="1">
      <c r="A186" s="392"/>
      <c r="B186" s="131"/>
      <c r="C186" s="139"/>
      <c r="D186" s="139"/>
      <c r="E186" s="140"/>
      <c r="F186" s="140"/>
      <c r="G186" s="145"/>
      <c r="H186" s="142"/>
      <c r="I186" s="143"/>
      <c r="J186" s="143"/>
      <c r="K186" s="143"/>
      <c r="L186" s="143"/>
      <c r="M186" s="143"/>
      <c r="N186" s="143"/>
      <c r="O186" s="144"/>
      <c r="P186" s="401" t="str">
        <f ca="1">IF(ISBLANK('04 Brukerregistrering'!G186), "", IF(O186="", (TODAY()-'04 Brukerregistrering'!G186)/30, (YEAR(O186)-YEAR('04 Brukerregistrering'!G186))*12 + MONTH(O186)-MONTH('04 Brukerregistrering'!G186)))</f>
        <v/>
      </c>
      <c r="Q186" s="402">
        <f>IF('04 Brukerregistrering'!$G186="",0,'Kostnader teknologi'!J185)</f>
        <v>0</v>
      </c>
      <c r="R186" s="138"/>
      <c r="S186" s="394"/>
    </row>
    <row r="187" spans="1:19" s="130" customFormat="1" ht="40.35" customHeight="1">
      <c r="A187" s="392"/>
      <c r="B187" s="131"/>
      <c r="C187" s="139"/>
      <c r="D187" s="139"/>
      <c r="E187" s="140"/>
      <c r="F187" s="140"/>
      <c r="G187" s="145"/>
      <c r="H187" s="142"/>
      <c r="I187" s="143"/>
      <c r="J187" s="143"/>
      <c r="K187" s="143"/>
      <c r="L187" s="143"/>
      <c r="M187" s="143"/>
      <c r="N187" s="143"/>
      <c r="O187" s="144"/>
      <c r="P187" s="401" t="str">
        <f ca="1">IF(ISBLANK('04 Brukerregistrering'!G187), "", IF(O187="", (TODAY()-'04 Brukerregistrering'!G187)/30, (YEAR(O187)-YEAR('04 Brukerregistrering'!G187))*12 + MONTH(O187)-MONTH('04 Brukerregistrering'!G187)))</f>
        <v/>
      </c>
      <c r="Q187" s="402">
        <f>IF('04 Brukerregistrering'!$G187="",0,'Kostnader teknologi'!J186)</f>
        <v>0</v>
      </c>
      <c r="R187" s="138"/>
      <c r="S187" s="394"/>
    </row>
    <row r="188" spans="1:19" s="130" customFormat="1" ht="40.35" customHeight="1">
      <c r="A188" s="392"/>
      <c r="B188" s="131"/>
      <c r="C188" s="139"/>
      <c r="D188" s="139"/>
      <c r="E188" s="140"/>
      <c r="F188" s="140"/>
      <c r="G188" s="145"/>
      <c r="H188" s="142"/>
      <c r="I188" s="143"/>
      <c r="J188" s="143"/>
      <c r="K188" s="143"/>
      <c r="L188" s="143"/>
      <c r="M188" s="143"/>
      <c r="N188" s="143"/>
      <c r="O188" s="144"/>
      <c r="P188" s="401" t="str">
        <f ca="1">IF(ISBLANK('04 Brukerregistrering'!G188), "", IF(O188="", (TODAY()-'04 Brukerregistrering'!G188)/30, (YEAR(O188)-YEAR('04 Brukerregistrering'!G188))*12 + MONTH(O188)-MONTH('04 Brukerregistrering'!G188)))</f>
        <v/>
      </c>
      <c r="Q188" s="402">
        <f>IF('04 Brukerregistrering'!$G188="",0,'Kostnader teknologi'!J187)</f>
        <v>0</v>
      </c>
      <c r="R188" s="138"/>
      <c r="S188" s="394"/>
    </row>
    <row r="189" spans="1:19" s="130" customFormat="1" ht="40.35" customHeight="1">
      <c r="A189" s="392"/>
      <c r="B189" s="131"/>
      <c r="C189" s="139"/>
      <c r="D189" s="139"/>
      <c r="E189" s="140"/>
      <c r="F189" s="140"/>
      <c r="G189" s="145"/>
      <c r="H189" s="142"/>
      <c r="I189" s="143"/>
      <c r="J189" s="143"/>
      <c r="K189" s="143"/>
      <c r="L189" s="143"/>
      <c r="M189" s="143"/>
      <c r="N189" s="143"/>
      <c r="O189" s="144"/>
      <c r="P189" s="401" t="str">
        <f ca="1">IF(ISBLANK('04 Brukerregistrering'!G189), "", IF(O189="", (TODAY()-'04 Brukerregistrering'!G189)/30, (YEAR(O189)-YEAR('04 Brukerregistrering'!G189))*12 + MONTH(O189)-MONTH('04 Brukerregistrering'!G189)))</f>
        <v/>
      </c>
      <c r="Q189" s="402">
        <f>IF('04 Brukerregistrering'!$G189="",0,'Kostnader teknologi'!J188)</f>
        <v>0</v>
      </c>
      <c r="R189" s="138"/>
      <c r="S189" s="394"/>
    </row>
    <row r="190" spans="1:19" s="130" customFormat="1" ht="40.35" customHeight="1">
      <c r="A190" s="392"/>
      <c r="B190" s="131"/>
      <c r="C190" s="139"/>
      <c r="D190" s="139"/>
      <c r="E190" s="140"/>
      <c r="F190" s="140"/>
      <c r="G190" s="145"/>
      <c r="H190" s="142"/>
      <c r="I190" s="143"/>
      <c r="J190" s="143"/>
      <c r="K190" s="143"/>
      <c r="L190" s="143"/>
      <c r="M190" s="143"/>
      <c r="N190" s="143"/>
      <c r="O190" s="144"/>
      <c r="P190" s="401" t="str">
        <f ca="1">IF(ISBLANK('04 Brukerregistrering'!G190), "", IF(O190="", (TODAY()-'04 Brukerregistrering'!G190)/30, (YEAR(O190)-YEAR('04 Brukerregistrering'!G190))*12 + MONTH(O190)-MONTH('04 Brukerregistrering'!G190)))</f>
        <v/>
      </c>
      <c r="Q190" s="402">
        <f>IF('04 Brukerregistrering'!$G190="",0,'Kostnader teknologi'!J189)</f>
        <v>0</v>
      </c>
      <c r="R190" s="138"/>
      <c r="S190" s="394"/>
    </row>
    <row r="191" spans="1:19" s="130" customFormat="1" ht="40.35" customHeight="1">
      <c r="A191" s="392"/>
      <c r="B191" s="131"/>
      <c r="C191" s="139"/>
      <c r="D191" s="139"/>
      <c r="E191" s="140"/>
      <c r="F191" s="140"/>
      <c r="G191" s="145"/>
      <c r="H191" s="142"/>
      <c r="I191" s="143"/>
      <c r="J191" s="143"/>
      <c r="K191" s="143"/>
      <c r="L191" s="143"/>
      <c r="M191" s="143"/>
      <c r="N191" s="143"/>
      <c r="O191" s="144"/>
      <c r="P191" s="401" t="str">
        <f ca="1">IF(ISBLANK('04 Brukerregistrering'!G191), "", IF(O191="", (TODAY()-'04 Brukerregistrering'!G191)/30, (YEAR(O191)-YEAR('04 Brukerregistrering'!G191))*12 + MONTH(O191)-MONTH('04 Brukerregistrering'!G191)))</f>
        <v/>
      </c>
      <c r="Q191" s="402">
        <f>IF('04 Brukerregistrering'!$G191="",0,'Kostnader teknologi'!J190)</f>
        <v>0</v>
      </c>
      <c r="R191" s="138"/>
      <c r="S191" s="394"/>
    </row>
    <row r="192" spans="1:19" s="130" customFormat="1" ht="40.35" customHeight="1">
      <c r="A192" s="392"/>
      <c r="B192" s="131"/>
      <c r="C192" s="139"/>
      <c r="D192" s="139"/>
      <c r="E192" s="140"/>
      <c r="F192" s="140"/>
      <c r="G192" s="145"/>
      <c r="H192" s="142"/>
      <c r="I192" s="143"/>
      <c r="J192" s="143"/>
      <c r="K192" s="143"/>
      <c r="L192" s="143"/>
      <c r="M192" s="143"/>
      <c r="N192" s="143"/>
      <c r="O192" s="144"/>
      <c r="P192" s="401" t="str">
        <f ca="1">IF(ISBLANK('04 Brukerregistrering'!G192), "", IF(O192="", (TODAY()-'04 Brukerregistrering'!G192)/30, (YEAR(O192)-YEAR('04 Brukerregistrering'!G192))*12 + MONTH(O192)-MONTH('04 Brukerregistrering'!G192)))</f>
        <v/>
      </c>
      <c r="Q192" s="402">
        <f>IF('04 Brukerregistrering'!$G192="",0,'Kostnader teknologi'!J191)</f>
        <v>0</v>
      </c>
      <c r="R192" s="138"/>
      <c r="S192" s="394"/>
    </row>
    <row r="193" spans="1:28" ht="40.35" customHeight="1">
      <c r="A193" s="392"/>
      <c r="B193" s="131"/>
      <c r="C193" s="139"/>
      <c r="D193" s="139"/>
      <c r="E193" s="140"/>
      <c r="F193" s="140"/>
      <c r="G193" s="145"/>
      <c r="H193" s="142"/>
      <c r="I193" s="143"/>
      <c r="J193" s="143"/>
      <c r="K193" s="143"/>
      <c r="L193" s="143"/>
      <c r="M193" s="143"/>
      <c r="N193" s="143"/>
      <c r="O193" s="144"/>
      <c r="P193" s="401" t="str">
        <f ca="1">IF(ISBLANK('04 Brukerregistrering'!G193), "", IF(O193="", (TODAY()-'04 Brukerregistrering'!G193)/30, (YEAR(O193)-YEAR('04 Brukerregistrering'!G193))*12 + MONTH(O193)-MONTH('04 Brukerregistrering'!G193)))</f>
        <v/>
      </c>
      <c r="Q193" s="402">
        <f>IF('04 Brukerregistrering'!$G193="",0,'Kostnader teknologi'!J192)</f>
        <v>0</v>
      </c>
      <c r="R193" s="138"/>
      <c r="S193" s="394"/>
      <c r="T193" s="130"/>
      <c r="U193" s="130"/>
      <c r="V193" s="130"/>
      <c r="W193" s="130"/>
      <c r="X193" s="130"/>
      <c r="Y193" s="130"/>
      <c r="Z193" s="130"/>
      <c r="AA193" s="130"/>
      <c r="AB193" s="130"/>
    </row>
    <row r="194" spans="1:28" ht="40.35" customHeight="1">
      <c r="A194" s="392"/>
      <c r="B194" s="131"/>
      <c r="C194" s="139"/>
      <c r="D194" s="139"/>
      <c r="E194" s="140"/>
      <c r="F194" s="140"/>
      <c r="G194" s="145"/>
      <c r="H194" s="142"/>
      <c r="I194" s="143"/>
      <c r="J194" s="143"/>
      <c r="K194" s="143"/>
      <c r="L194" s="143"/>
      <c r="M194" s="143"/>
      <c r="N194" s="143"/>
      <c r="O194" s="144"/>
      <c r="P194" s="401" t="str">
        <f ca="1">IF(ISBLANK('04 Brukerregistrering'!G194), "", IF(O194="", (TODAY()-'04 Brukerregistrering'!G194)/30, (YEAR(O194)-YEAR('04 Brukerregistrering'!G194))*12 + MONTH(O194)-MONTH('04 Brukerregistrering'!G194)))</f>
        <v/>
      </c>
      <c r="Q194" s="402">
        <f>IF('04 Brukerregistrering'!$G194="",0,'Kostnader teknologi'!J193)</f>
        <v>0</v>
      </c>
      <c r="R194" s="138"/>
      <c r="S194" s="394"/>
      <c r="T194" s="130"/>
      <c r="U194" s="130"/>
      <c r="V194" s="130"/>
      <c r="W194" s="130"/>
      <c r="X194" s="130"/>
      <c r="Y194" s="130"/>
      <c r="Z194" s="130"/>
      <c r="AA194" s="130"/>
      <c r="AB194" s="130"/>
    </row>
    <row r="195" spans="1:28" ht="40.35" customHeight="1">
      <c r="A195" s="392"/>
      <c r="B195" s="131"/>
      <c r="C195" s="139"/>
      <c r="D195" s="139"/>
      <c r="E195" s="140"/>
      <c r="F195" s="140"/>
      <c r="G195" s="145"/>
      <c r="H195" s="142"/>
      <c r="I195" s="143"/>
      <c r="J195" s="143"/>
      <c r="K195" s="143"/>
      <c r="L195" s="143"/>
      <c r="M195" s="143"/>
      <c r="N195" s="143"/>
      <c r="O195" s="144"/>
      <c r="P195" s="401" t="str">
        <f ca="1">IF(ISBLANK('04 Brukerregistrering'!G195), "", IF(O195="", (TODAY()-'04 Brukerregistrering'!G195)/30, (YEAR(O195)-YEAR('04 Brukerregistrering'!G195))*12 + MONTH(O195)-MONTH('04 Brukerregistrering'!G195)))</f>
        <v/>
      </c>
      <c r="Q195" s="402">
        <f>IF('04 Brukerregistrering'!$G195="",0,'Kostnader teknologi'!J194)</f>
        <v>0</v>
      </c>
      <c r="R195" s="138"/>
      <c r="S195" s="394"/>
      <c r="T195" s="130"/>
      <c r="U195" s="130"/>
      <c r="V195" s="130"/>
      <c r="W195" s="130"/>
      <c r="X195" s="130"/>
      <c r="Y195" s="130"/>
      <c r="Z195" s="130"/>
      <c r="AA195" s="130"/>
      <c r="AB195" s="130"/>
    </row>
    <row r="196" spans="1:28" ht="40.35" customHeight="1">
      <c r="A196" s="392"/>
      <c r="B196" s="131"/>
      <c r="C196" s="139"/>
      <c r="D196" s="139"/>
      <c r="E196" s="140"/>
      <c r="F196" s="140"/>
      <c r="G196" s="145"/>
      <c r="H196" s="142"/>
      <c r="I196" s="143"/>
      <c r="J196" s="143"/>
      <c r="K196" s="143"/>
      <c r="L196" s="143"/>
      <c r="M196" s="143"/>
      <c r="N196" s="143"/>
      <c r="O196" s="144"/>
      <c r="P196" s="401" t="str">
        <f ca="1">IF(ISBLANK('04 Brukerregistrering'!G196), "", IF(O196="", (TODAY()-'04 Brukerregistrering'!G196)/30, (YEAR(O196)-YEAR('04 Brukerregistrering'!G196))*12 + MONTH(O196)-MONTH('04 Brukerregistrering'!G196)))</f>
        <v/>
      </c>
      <c r="Q196" s="402">
        <f>IF('04 Brukerregistrering'!$G196="",0,'Kostnader teknologi'!J195)</f>
        <v>0</v>
      </c>
      <c r="R196" s="138"/>
      <c r="S196" s="394"/>
      <c r="T196" s="130"/>
      <c r="U196" s="130"/>
      <c r="V196" s="130"/>
      <c r="W196" s="130"/>
      <c r="X196" s="130"/>
      <c r="Y196" s="130"/>
      <c r="Z196" s="130"/>
      <c r="AA196" s="130"/>
      <c r="AB196" s="130"/>
    </row>
    <row r="197" spans="1:28" ht="40.35" customHeight="1">
      <c r="A197" s="392"/>
      <c r="B197" s="131"/>
      <c r="C197" s="139"/>
      <c r="D197" s="139"/>
      <c r="E197" s="140"/>
      <c r="F197" s="140"/>
      <c r="G197" s="145"/>
      <c r="H197" s="142"/>
      <c r="I197" s="143"/>
      <c r="J197" s="143"/>
      <c r="K197" s="143"/>
      <c r="L197" s="143"/>
      <c r="M197" s="143"/>
      <c r="N197" s="143"/>
      <c r="O197" s="144"/>
      <c r="P197" s="401" t="str">
        <f ca="1">IF(ISBLANK('04 Brukerregistrering'!G197), "", IF(O197="", (TODAY()-'04 Brukerregistrering'!G197)/30, (YEAR(O197)-YEAR('04 Brukerregistrering'!G197))*12 + MONTH(O197)-MONTH('04 Brukerregistrering'!G197)))</f>
        <v/>
      </c>
      <c r="Q197" s="402">
        <f>IF('04 Brukerregistrering'!$G197="",0,'Kostnader teknologi'!J196)</f>
        <v>0</v>
      </c>
      <c r="R197" s="138"/>
      <c r="S197" s="394"/>
      <c r="T197" s="130"/>
      <c r="U197" s="130"/>
      <c r="V197" s="130"/>
      <c r="W197" s="130"/>
      <c r="X197" s="130"/>
      <c r="Y197" s="130"/>
      <c r="Z197" s="130"/>
      <c r="AA197" s="130"/>
      <c r="AB197" s="130"/>
    </row>
    <row r="198" spans="1:28" ht="40.35" customHeight="1">
      <c r="A198" s="392"/>
      <c r="B198" s="131"/>
      <c r="C198" s="139"/>
      <c r="D198" s="139"/>
      <c r="E198" s="140"/>
      <c r="F198" s="140"/>
      <c r="G198" s="145"/>
      <c r="H198" s="142"/>
      <c r="I198" s="143"/>
      <c r="J198" s="143"/>
      <c r="K198" s="143"/>
      <c r="L198" s="143"/>
      <c r="M198" s="143"/>
      <c r="N198" s="143"/>
      <c r="O198" s="144"/>
      <c r="P198" s="401" t="str">
        <f ca="1">IF(ISBLANK('04 Brukerregistrering'!G198), "", IF(O198="", (TODAY()-'04 Brukerregistrering'!G198)/30, (YEAR(O198)-YEAR('04 Brukerregistrering'!G198))*12 + MONTH(O198)-MONTH('04 Brukerregistrering'!G198)))</f>
        <v/>
      </c>
      <c r="Q198" s="402">
        <f>IF('04 Brukerregistrering'!$G198="",0,'Kostnader teknologi'!J197)</f>
        <v>0</v>
      </c>
      <c r="R198" s="138"/>
      <c r="S198" s="394"/>
      <c r="T198" s="130"/>
      <c r="U198" s="130"/>
      <c r="V198" s="130"/>
      <c r="W198" s="130"/>
      <c r="X198" s="130"/>
      <c r="Y198" s="130"/>
      <c r="Z198" s="130"/>
      <c r="AA198" s="130"/>
      <c r="AB198" s="130"/>
    </row>
    <row r="199" spans="1:28" ht="40.35" customHeight="1">
      <c r="A199" s="392"/>
      <c r="B199" s="131"/>
      <c r="C199" s="139"/>
      <c r="D199" s="139"/>
      <c r="E199" s="140"/>
      <c r="F199" s="140"/>
      <c r="G199" s="145"/>
      <c r="H199" s="142"/>
      <c r="I199" s="143"/>
      <c r="J199" s="143"/>
      <c r="K199" s="143"/>
      <c r="L199" s="143"/>
      <c r="M199" s="143"/>
      <c r="N199" s="143"/>
      <c r="O199" s="144"/>
      <c r="P199" s="401" t="str">
        <f ca="1">IF(ISBLANK('04 Brukerregistrering'!G199), "", IF(O199="", (TODAY()-'04 Brukerregistrering'!G199)/30, (YEAR(O199)-YEAR('04 Brukerregistrering'!G199))*12 + MONTH(O199)-MONTH('04 Brukerregistrering'!G199)))</f>
        <v/>
      </c>
      <c r="Q199" s="402">
        <f>IF('04 Brukerregistrering'!$G199="",0,'Kostnader teknologi'!J198)</f>
        <v>0</v>
      </c>
      <c r="R199" s="138"/>
      <c r="S199" s="394"/>
      <c r="T199" s="130"/>
      <c r="U199" s="130"/>
      <c r="V199" s="130"/>
      <c r="W199" s="130"/>
      <c r="X199" s="130"/>
      <c r="Y199" s="130"/>
      <c r="Z199" s="130"/>
      <c r="AA199" s="130"/>
      <c r="AB199" s="130"/>
    </row>
  </sheetData>
  <sheetProtection selectLockedCells="1" autoFilter="0"/>
  <mergeCells count="3">
    <mergeCell ref="H6:L6"/>
    <mergeCell ref="P6:Q6"/>
    <mergeCell ref="C5:D5"/>
  </mergeCells>
  <conditionalFormatting sqref="C9:Q199">
    <cfRule type="expression" dxfId="13" priority="1">
      <formula>$O9&lt;&gt;""</formula>
    </cfRule>
  </conditionalFormatting>
  <dataValidations xWindow="1204" yWindow="706" count="14">
    <dataValidation type="whole" allowBlank="1" showInputMessage="1" showErrorMessage="1" sqref="F9:F199" xr:uid="{E2952388-D0C8-44AE-B7FD-62A9E409C1D5}">
      <formula1>1900</formula1>
      <formula2>2050</formula2>
    </dataValidation>
    <dataValidation allowBlank="1" showInputMessage="1" showErrorMessage="1" promptTitle="Reisetid for pasientbesøk" prompt="Oppgi total reisetid i minutter for tur/retur mellom din faste arbeidsbase (kontor/klinikk) og pasientens adresse. Dette er en engangsregistrering per pasient og brukes som standard ved senere besøk. Reisetid gjelder ikke tid hos pasient." sqref="H1:H2 H199" xr:uid="{6673D401-60D9-4099-885E-FCF7BEBDF1C1}"/>
    <dataValidation allowBlank="1" showInputMessage="1" showErrorMessage="1" promptTitle="Fyll inn" prompt="Legg inn en eller flere diagnoser for pasienten. Angi primærdiagnose først, deretter eventuelle bidiagnoser." sqref="I1:I2 I199" xr:uid="{531FD5B6-FF52-4EEB-9DAA-7F59088DCDD6}"/>
    <dataValidation type="date" allowBlank="1" showInputMessage="1" showErrorMessage="1" promptTitle="Fyll inn" prompt="Når tjenesten avsluttes for en pasient, må sluttdato (DD.MM.ÅÅÅÅ) registreres. Dette er viktig for å stoppe videre kostnadsberegninger og rapportering på pasienter som ikke lenger bruker tjenesten. La feltet stå tomt hvis tjenesten fortsatt er aktiv." sqref="O1 O9:O199" xr:uid="{3792541D-90D3-414A-8468-C66D8858644F}">
      <formula1>36526</formula1>
      <formula2>47847</formula2>
    </dataValidation>
    <dataValidation allowBlank="1" showInputMessage="1" showErrorMessage="1" promptTitle="Fyll inn" prompt="Når tjenesten avsluttes for en pasient, må sluttdato (DD.MM.ÅÅÅÅ) registreres. Dette er viktig for å stoppe videre kostnadsberegninger og rapportering på pasienter som ikke lenger bruker tjenesten. La feltet stå tomt hvis tjenesten fortsatt er aktiv." sqref="O8" xr:uid="{84B8CFAB-953C-4EA3-82A7-C6FACFC9E2B2}"/>
    <dataValidation allowBlank="1" showInputMessage="1" showErrorMessage="1" prompt="Skriv navnet på stedet det gjelder (for eksempel bydel, kommune eller region). Bruk offisielt navn og konsistent skrivemåte." sqref="D8:D199" xr:uid="{3BE06089-8076-4E38-A65F-877DBC2A4262}"/>
    <dataValidation allowBlank="1" showInputMessage="1" showErrorMessage="1" prompt="Oppgi brukerens unike ID slik den er registrert i fagsystemet (uten mellomrom eller spesialtegn). Ikke bruk fødselsnummer." sqref="C8" xr:uid="{01F78935-374A-4B8E-A624-7871C540A4D7}"/>
    <dataValidation allowBlank="1" showInputMessage="1" showErrorMessage="1" prompt="Oppgi datoen tjenesten ble tildelt (vedtaksdato) i format dd.mm.åååå." sqref="G8" xr:uid="{901A7B68-75D0-4FF4-A488-2485D22E95D1}"/>
    <dataValidation allowBlank="1" showInputMessage="1" showErrorMessage="1" prompt="Oppgi total reisetid i minutter for tur/retur mellom din faste arbeidsbase (kontor/klinikk) og pasientens adresse. Dette er en engangsregistrering per pasient og brukes som standard ved senere besøk. Reisetid gjelder ikke tid hos pasient." sqref="H8:H199" xr:uid="{6E7E8A4F-D80F-4540-83CD-AD107F34D88A}"/>
    <dataValidation allowBlank="1" showInputMessage="1" showErrorMessage="1" prompt="Legg inn en eller flere diagnoser for pasienten. Angi primærdiagnose først, deretter eventuelle bidiagnoser." sqref="I8:I199" xr:uid="{21D6586C-6438-44EB-AE99-D88A5CA58E77}"/>
    <dataValidation allowBlank="1" showInputMessage="1" showErrorMessage="1" prompt="Velg teknologiene brukeren benytter i kolonnen 1-5 ved å bruke nedtrekksmenyene. Registrer kun utstyr/teknologi som er relevant for denne brukeren; la øvrige kolonner stå tomme." sqref="J8:N8" xr:uid="{A4390CF8-D45E-418D-AD5E-D1190962080B}"/>
    <dataValidation allowBlank="1" showInputMessage="1" showErrorMessage="1" prompt="Antall måneder med utstyr beregnes automatisk fra tildelingsdato til avslutningsdato. Hvis avslutningsdato ikke er registrert, beregnes perioden frem til dagens dato (du trenger ikke fylle inn dette feltet manuelt)." sqref="P8:P199" xr:uid="{27901147-3AB9-48A2-8E71-70C43741D63A}"/>
    <dataValidation allowBlank="1" showInputMessage="1" showErrorMessage="1" prompt="Totalkostnad per bruker fylles inn automatisk. Når du har registrert brukerens ID, hentes den samlede kostnaden for brukerens tiltaksgruppe. Hvis ID mangler, vises 0. Du trenger ikke å skrive noe i dette feltet." sqref="Q8:Q199" xr:uid="{63119568-AB29-4C52-9BE6-E9AA62A72BF9}"/>
    <dataValidation type="date" allowBlank="1" showInputMessage="1" showErrorMessage="1" sqref="G9:G199" xr:uid="{40BAFBDA-9BCC-430E-B2EC-E09DD845ADDD}">
      <formula1>36526</formula1>
      <formula2>55134</formula2>
    </dataValidation>
  </dataValidations>
  <pageMargins left="0.7" right="0.7" top="0.75" bottom="0.75" header="0.3" footer="0.3"/>
  <pageSetup paperSize="9" scale="10" orientation="portrait" r:id="rId1"/>
  <drawing r:id="rId2"/>
  <tableParts count="1">
    <tablePart r:id="rId3"/>
  </tableParts>
  <extLst>
    <ext xmlns:x14="http://schemas.microsoft.com/office/spreadsheetml/2009/9/main" uri="{CCE6A557-97BC-4b89-ADB6-D9C93CAAB3DF}">
      <x14:dataValidations xmlns:xm="http://schemas.microsoft.com/office/excel/2006/main" xWindow="1204" yWindow="706" count="2">
        <x14:dataValidation type="list" allowBlank="1" showInputMessage="1" showErrorMessage="1" xr:uid="{9DFCFF30-54D2-4488-97C1-D2D560C8417A}">
          <x14:formula1>
            <xm:f>'brukerregistrering-støtteark'!$M$5:$M$21</xm:f>
          </x14:formula1>
          <xm:sqref>J9:N199</xm:sqref>
        </x14:dataValidation>
        <x14:dataValidation type="list" allowBlank="1" showInputMessage="1" showErrorMessage="1" xr:uid="{DFF8E6F4-196F-47C8-BF09-9E0A69EE94F4}">
          <x14:formula1>
            <xm:f>'brukerregistrering-støtteark'!$B$10:$B$12</xm:f>
          </x14:formula1>
          <xm:sqref>E9:E199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C90243-FB5B-4936-B9A2-ADA60BF48D39}">
  <sheetPr codeName="Sheet4">
    <tabColor rgb="FFDDEBF7"/>
    <pageSetUpPr fitToPage="1"/>
  </sheetPr>
  <dimension ref="A1:BD196"/>
  <sheetViews>
    <sheetView showGridLines="0" tabSelected="1" topLeftCell="J17" zoomScale="55" zoomScaleNormal="55" workbookViewId="0">
      <selection activeCell="W34" sqref="W34"/>
    </sheetView>
  </sheetViews>
  <sheetFormatPr defaultColWidth="0" defaultRowHeight="15" zeroHeight="1" outlineLevelRow="1"/>
  <cols>
    <col min="1" max="1" width="19.7109375" customWidth="1"/>
    <col min="2" max="2" width="18.7109375" customWidth="1"/>
    <col min="3" max="4" width="28.42578125" customWidth="1"/>
    <col min="5" max="5" width="24.42578125" customWidth="1"/>
    <col min="6" max="6" width="22.7109375" customWidth="1"/>
    <col min="7" max="7" width="21.42578125" customWidth="1"/>
    <col min="8" max="8" width="24.140625" customWidth="1"/>
    <col min="9" max="9" width="23.140625" customWidth="1"/>
    <col min="10" max="10" width="24.140625" customWidth="1"/>
    <col min="11" max="11" width="22.7109375" customWidth="1"/>
    <col min="12" max="16" width="18.7109375" customWidth="1"/>
    <col min="17" max="17" width="18.42578125" hidden="1" customWidth="1"/>
    <col min="18" max="18" width="0.28515625" customWidth="1"/>
    <col min="19" max="19" width="22" hidden="1" customWidth="1"/>
    <col min="20" max="20" width="28.140625" hidden="1" customWidth="1"/>
    <col min="21" max="21" width="20.7109375" hidden="1" customWidth="1"/>
    <col min="22" max="22" width="22.7109375" customWidth="1"/>
    <col min="23" max="23" width="18.7109375" customWidth="1"/>
    <col min="24" max="25" width="18.42578125" customWidth="1"/>
    <col min="26" max="26" width="17.7109375" bestFit="1" customWidth="1"/>
    <col min="27" max="27" width="18.42578125" customWidth="1"/>
    <col min="28" max="32" width="18.42578125" hidden="1" customWidth="1"/>
    <col min="33" max="33" width="22.7109375" customWidth="1"/>
    <col min="34" max="34" width="18.7109375" customWidth="1"/>
    <col min="35" max="38" width="18.42578125" customWidth="1"/>
    <col min="39" max="43" width="18.42578125" hidden="1" customWidth="1"/>
    <col min="44" max="44" width="22.7109375" customWidth="1"/>
    <col min="45" max="45" width="18.7109375" customWidth="1"/>
    <col min="46" max="49" width="18.42578125" customWidth="1"/>
    <col min="50" max="54" width="18.42578125" hidden="1" customWidth="1"/>
    <col min="55" max="55" width="9" hidden="1" customWidth="1"/>
    <col min="56" max="56" width="8.7109375" customWidth="1"/>
    <col min="57" max="16384" width="8.7109375" hidden="1"/>
  </cols>
  <sheetData>
    <row r="1" spans="1:56" s="12" customFormat="1" ht="10.35" customHeight="1">
      <c r="A1" s="403"/>
      <c r="B1" s="252"/>
      <c r="C1" s="252"/>
      <c r="D1" s="252"/>
      <c r="E1" s="252"/>
      <c r="F1" s="252"/>
      <c r="G1" s="252"/>
      <c r="H1" s="252"/>
      <c r="I1" s="252"/>
      <c r="J1" s="252"/>
      <c r="K1" s="252"/>
      <c r="L1" s="252"/>
      <c r="M1" s="252"/>
      <c r="N1" s="252"/>
      <c r="O1" s="252"/>
      <c r="P1" s="252"/>
      <c r="Q1" s="252"/>
      <c r="R1" s="252"/>
      <c r="S1" s="252"/>
      <c r="T1" s="252"/>
      <c r="U1" s="252"/>
      <c r="V1" s="252"/>
      <c r="W1" s="252"/>
      <c r="X1" s="252"/>
      <c r="Y1" s="252"/>
      <c r="Z1" s="252"/>
      <c r="AA1" s="252"/>
      <c r="AB1" s="252"/>
      <c r="AC1" s="252"/>
      <c r="AD1" s="252"/>
      <c r="AE1" s="252"/>
      <c r="AF1" s="252"/>
      <c r="AG1" s="252"/>
      <c r="AH1" s="252"/>
      <c r="AI1" s="252"/>
      <c r="AJ1" s="252"/>
      <c r="AK1" s="252"/>
      <c r="AL1" s="252"/>
      <c r="AM1" s="252"/>
      <c r="AN1" s="252"/>
      <c r="AO1" s="252"/>
      <c r="AP1" s="252"/>
      <c r="AQ1" s="252"/>
      <c r="AR1" s="252"/>
      <c r="AS1" s="252"/>
      <c r="AT1" s="252"/>
      <c r="AU1" s="252"/>
      <c r="AV1" s="252"/>
      <c r="AW1" s="252"/>
      <c r="AX1" s="252"/>
      <c r="AY1" s="252"/>
      <c r="AZ1" s="252"/>
      <c r="BA1" s="252"/>
      <c r="BB1" s="252"/>
      <c r="BC1" s="252"/>
      <c r="BD1" s="252"/>
    </row>
    <row r="2" spans="1:56" s="12" customFormat="1" ht="10.35" customHeight="1">
      <c r="A2" s="403"/>
      <c r="B2" s="252"/>
      <c r="C2" s="252"/>
      <c r="D2" s="252"/>
      <c r="E2" s="252"/>
      <c r="F2" s="252"/>
      <c r="G2" s="252"/>
      <c r="H2" s="252"/>
      <c r="I2" s="252"/>
      <c r="J2" s="252"/>
      <c r="K2" s="252"/>
      <c r="L2" s="252"/>
      <c r="M2" s="252"/>
      <c r="N2" s="252"/>
      <c r="O2" s="252"/>
      <c r="P2" s="252"/>
      <c r="Q2" s="252"/>
      <c r="R2" s="252"/>
      <c r="S2" s="252"/>
      <c r="T2" s="252"/>
      <c r="U2" s="252"/>
      <c r="V2" s="252"/>
      <c r="W2" s="252"/>
      <c r="X2" s="252"/>
      <c r="Y2" s="252"/>
      <c r="Z2" s="252"/>
      <c r="AA2" s="252"/>
      <c r="AB2" s="252"/>
      <c r="AC2" s="252"/>
      <c r="AD2" s="252"/>
      <c r="AE2" s="252"/>
      <c r="AF2" s="252"/>
      <c r="AG2" s="252"/>
      <c r="AH2" s="252"/>
      <c r="AI2" s="252"/>
      <c r="AJ2" s="252"/>
      <c r="AK2" s="252"/>
      <c r="AL2" s="252"/>
      <c r="AM2" s="252"/>
      <c r="AN2" s="252"/>
      <c r="AO2" s="252"/>
      <c r="AP2" s="252"/>
      <c r="AQ2" s="252"/>
      <c r="AR2" s="252"/>
      <c r="AS2" s="252"/>
      <c r="AT2" s="252"/>
      <c r="AU2" s="252"/>
      <c r="AV2" s="252"/>
      <c r="AW2" s="252"/>
      <c r="AX2" s="252"/>
      <c r="AY2" s="252"/>
      <c r="AZ2" s="252"/>
      <c r="BA2" s="252"/>
      <c r="BB2" s="252"/>
      <c r="BC2" s="252"/>
      <c r="BD2" s="252"/>
    </row>
    <row r="3" spans="1:56" s="12" customFormat="1" ht="10.35" customHeight="1">
      <c r="A3" s="403"/>
      <c r="B3" s="252"/>
      <c r="C3" s="252"/>
      <c r="D3" s="252"/>
      <c r="E3" s="252"/>
      <c r="F3" s="252"/>
      <c r="G3" s="252"/>
      <c r="H3" s="252"/>
      <c r="I3" s="252"/>
      <c r="J3" s="252"/>
      <c r="K3" s="252"/>
      <c r="L3" s="252"/>
      <c r="M3" s="252"/>
      <c r="N3" s="252"/>
      <c r="O3" s="252"/>
      <c r="P3" s="252"/>
      <c r="Q3" s="252"/>
      <c r="R3" s="252"/>
      <c r="S3" s="252"/>
      <c r="T3" s="252"/>
      <c r="U3" s="252"/>
      <c r="V3" s="252"/>
      <c r="W3" s="252"/>
      <c r="X3" s="252"/>
      <c r="Y3" s="252"/>
      <c r="Z3" s="252"/>
      <c r="AA3" s="252"/>
      <c r="AB3" s="252"/>
      <c r="AC3" s="252"/>
      <c r="AD3" s="252"/>
      <c r="AE3" s="252"/>
      <c r="AF3" s="252"/>
      <c r="AG3" s="252"/>
      <c r="AH3" s="252"/>
      <c r="AI3" s="252"/>
      <c r="AJ3" s="252"/>
      <c r="AK3" s="252"/>
      <c r="AL3" s="252"/>
      <c r="AM3" s="252"/>
      <c r="AN3" s="252"/>
      <c r="AO3" s="252"/>
      <c r="AP3" s="252"/>
      <c r="AQ3" s="252"/>
      <c r="AR3" s="252"/>
      <c r="AS3" s="252"/>
      <c r="AT3" s="252"/>
      <c r="AU3" s="252"/>
      <c r="AV3" s="252"/>
      <c r="AW3" s="252"/>
      <c r="AX3" s="252"/>
      <c r="AY3" s="252"/>
      <c r="AZ3" s="252"/>
      <c r="BA3" s="252"/>
      <c r="BB3" s="252"/>
      <c r="BC3" s="252"/>
      <c r="BD3" s="252"/>
    </row>
    <row r="4" spans="1:56" s="12" customFormat="1" ht="10.35" customHeight="1">
      <c r="A4" s="403"/>
      <c r="B4" s="252"/>
      <c r="C4" s="252"/>
      <c r="D4" s="252"/>
      <c r="E4" s="252"/>
      <c r="F4" s="252"/>
      <c r="G4" s="252"/>
      <c r="H4" s="252"/>
      <c r="I4" s="252"/>
      <c r="J4" s="252"/>
      <c r="K4" s="252"/>
      <c r="L4" s="252"/>
      <c r="M4" s="252"/>
      <c r="N4" s="252"/>
      <c r="O4" s="252"/>
      <c r="P4" s="252"/>
      <c r="Q4" s="252"/>
      <c r="R4" s="252"/>
      <c r="S4" s="252"/>
      <c r="T4" s="252"/>
      <c r="U4" s="252"/>
      <c r="V4" s="252"/>
      <c r="W4" s="252"/>
      <c r="X4" s="252"/>
      <c r="Y4" s="252"/>
      <c r="Z4" s="252"/>
      <c r="AA4" s="252"/>
      <c r="AB4" s="252"/>
      <c r="AC4" s="252"/>
      <c r="AD4" s="252"/>
      <c r="AE4" s="252"/>
      <c r="AF4" s="252"/>
      <c r="AG4" s="252"/>
      <c r="AH4" s="252"/>
      <c r="AI4" s="252"/>
      <c r="AJ4" s="252"/>
      <c r="AK4" s="252"/>
      <c r="AL4" s="252"/>
      <c r="AM4" s="252"/>
      <c r="AN4" s="252"/>
      <c r="AO4" s="252"/>
      <c r="AP4" s="252"/>
      <c r="AQ4" s="252"/>
      <c r="AR4" s="252"/>
      <c r="AS4" s="252"/>
      <c r="AT4" s="252"/>
      <c r="AU4" s="252"/>
      <c r="AV4" s="252"/>
      <c r="AW4" s="252"/>
      <c r="AX4" s="252"/>
      <c r="AY4" s="252"/>
      <c r="AZ4" s="252"/>
      <c r="BA4" s="252"/>
      <c r="BB4" s="252"/>
      <c r="BC4" s="252"/>
      <c r="BD4" s="252"/>
    </row>
    <row r="5" spans="1:56" s="12" customFormat="1" ht="30" customHeight="1">
      <c r="A5" s="403"/>
      <c r="B5" s="679"/>
      <c r="C5" s="679"/>
      <c r="D5" s="679"/>
      <c r="E5" s="679"/>
      <c r="F5" s="410"/>
      <c r="G5" s="410"/>
      <c r="H5" s="410"/>
      <c r="I5" s="410"/>
      <c r="J5" s="410"/>
      <c r="K5" s="410"/>
      <c r="L5" s="410"/>
      <c r="M5" s="410"/>
      <c r="N5" s="410"/>
      <c r="O5" s="410"/>
      <c r="P5" s="410"/>
      <c r="Q5" s="410"/>
      <c r="R5" s="410"/>
      <c r="S5" s="410"/>
      <c r="T5" s="410"/>
      <c r="U5" s="410"/>
      <c r="V5" s="410"/>
      <c r="W5" s="410"/>
      <c r="X5" s="410"/>
      <c r="Y5" s="410"/>
      <c r="Z5" s="410"/>
      <c r="AA5" s="410"/>
      <c r="AB5" s="410"/>
      <c r="AC5" s="410"/>
      <c r="AD5" s="410"/>
      <c r="AE5" s="410"/>
      <c r="AF5" s="410"/>
      <c r="AG5" s="410"/>
      <c r="AH5" s="410"/>
      <c r="AI5" s="410"/>
      <c r="AJ5" s="410"/>
      <c r="AK5" s="410"/>
      <c r="AL5" s="410"/>
      <c r="AM5" s="410"/>
      <c r="AN5" s="410"/>
      <c r="AO5" s="410"/>
      <c r="AP5" s="410"/>
      <c r="AQ5" s="410"/>
      <c r="AR5" s="410"/>
      <c r="AS5" s="410"/>
      <c r="AT5" s="410"/>
      <c r="AU5" s="410"/>
      <c r="AV5" s="410"/>
      <c r="AW5" s="410"/>
      <c r="AX5" s="410"/>
      <c r="AY5" s="410"/>
      <c r="AZ5" s="410"/>
      <c r="BA5" s="410"/>
      <c r="BB5" s="410"/>
      <c r="BC5" s="252"/>
      <c r="BD5" s="252"/>
    </row>
    <row r="6" spans="1:56" s="12" customFormat="1" ht="30" customHeight="1">
      <c r="A6" s="403"/>
      <c r="B6" s="679"/>
      <c r="C6" s="679"/>
      <c r="D6" s="679"/>
      <c r="E6" s="679"/>
      <c r="F6" s="404"/>
      <c r="G6" s="405"/>
      <c r="H6" s="406"/>
      <c r="I6" s="407"/>
      <c r="J6" s="408"/>
      <c r="K6" s="405"/>
      <c r="L6" s="405"/>
      <c r="M6" s="409"/>
      <c r="N6" s="252"/>
      <c r="O6" s="409"/>
      <c r="P6" s="409"/>
      <c r="Q6" s="470"/>
      <c r="R6" s="409"/>
      <c r="S6" s="409"/>
      <c r="T6" s="409"/>
      <c r="U6" s="409"/>
      <c r="V6" s="410"/>
      <c r="W6" s="410"/>
      <c r="X6" s="410"/>
      <c r="Y6" s="410"/>
      <c r="Z6" s="410"/>
      <c r="AA6" s="409"/>
      <c r="AB6" s="409"/>
      <c r="AC6" s="409"/>
      <c r="AD6" s="409"/>
      <c r="AE6" s="409"/>
      <c r="AF6" s="409"/>
      <c r="AG6" s="410"/>
      <c r="AH6" s="410"/>
      <c r="AI6" s="410"/>
      <c r="AJ6" s="410"/>
      <c r="AK6" s="410"/>
      <c r="AL6" s="409"/>
      <c r="AM6" s="409"/>
      <c r="AN6" s="409"/>
      <c r="AO6" s="409"/>
      <c r="AP6" s="409"/>
      <c r="AQ6" s="409"/>
      <c r="AR6" s="410"/>
      <c r="AS6" s="410"/>
      <c r="AT6" s="410"/>
      <c r="AU6" s="410"/>
      <c r="AV6" s="410"/>
      <c r="AW6" s="409"/>
      <c r="AX6" s="409"/>
      <c r="AY6" s="409"/>
      <c r="AZ6" s="409"/>
      <c r="BA6" s="409"/>
      <c r="BB6" s="409"/>
      <c r="BC6" s="252"/>
      <c r="BD6" s="252"/>
    </row>
    <row r="7" spans="1:56" s="12" customFormat="1" ht="30" customHeight="1">
      <c r="A7" s="403"/>
      <c r="B7" s="411"/>
      <c r="C7" s="411"/>
      <c r="D7" s="411"/>
      <c r="E7" s="411"/>
      <c r="F7" s="404"/>
      <c r="G7" s="252"/>
      <c r="H7" s="406"/>
      <c r="I7" s="407"/>
      <c r="J7" s="252"/>
      <c r="K7" s="405"/>
      <c r="L7" s="405"/>
      <c r="M7" s="409"/>
      <c r="N7" s="412"/>
      <c r="O7" s="409"/>
      <c r="P7" s="409"/>
      <c r="Q7" s="409"/>
      <c r="R7" s="409"/>
      <c r="S7" s="409"/>
      <c r="T7" s="409"/>
      <c r="U7" s="409"/>
      <c r="V7" s="410"/>
      <c r="W7" s="410"/>
      <c r="X7" s="410"/>
      <c r="Y7" s="410"/>
      <c r="Z7" s="410"/>
      <c r="AA7" s="409"/>
      <c r="AB7" s="409"/>
      <c r="AC7" s="409"/>
      <c r="AD7" s="409"/>
      <c r="AE7" s="409"/>
      <c r="AF7" s="409"/>
      <c r="AG7" s="410"/>
      <c r="AH7" s="410"/>
      <c r="AI7" s="410"/>
      <c r="AJ7" s="410"/>
      <c r="AK7" s="410"/>
      <c r="AL7" s="409"/>
      <c r="AM7" s="409"/>
      <c r="AN7" s="409"/>
      <c r="AO7" s="409"/>
      <c r="AP7" s="409"/>
      <c r="AQ7" s="409"/>
      <c r="AR7" s="410"/>
      <c r="AS7" s="410"/>
      <c r="AT7" s="410"/>
      <c r="AU7" s="410"/>
      <c r="AV7" s="410"/>
      <c r="AW7" s="409"/>
      <c r="AX7" s="409"/>
      <c r="AY7" s="409"/>
      <c r="AZ7" s="409"/>
      <c r="BA7" s="409"/>
      <c r="BB7" s="409"/>
      <c r="BC7" s="252"/>
      <c r="BD7" s="252"/>
    </row>
    <row r="8" spans="1:56" s="12" customFormat="1" ht="26.1" customHeight="1">
      <c r="A8" s="403"/>
      <c r="B8" s="411"/>
      <c r="C8" s="411"/>
      <c r="D8" s="411"/>
      <c r="E8" s="411"/>
      <c r="F8" s="252"/>
      <c r="G8" s="252"/>
      <c r="H8" s="252"/>
      <c r="I8" s="413"/>
      <c r="J8" s="410"/>
      <c r="K8" s="414"/>
      <c r="L8" s="405"/>
      <c r="M8" s="415"/>
      <c r="N8" s="252"/>
      <c r="O8" s="415"/>
      <c r="P8" s="415"/>
      <c r="Q8" s="415"/>
      <c r="R8" s="415"/>
      <c r="S8" s="415"/>
      <c r="T8" s="415"/>
      <c r="U8" s="415"/>
      <c r="V8" s="410"/>
      <c r="W8" s="410"/>
      <c r="X8" s="410"/>
      <c r="Y8" s="410"/>
      <c r="Z8" s="410"/>
      <c r="AA8" s="415"/>
      <c r="AB8" s="415"/>
      <c r="AC8" s="415"/>
      <c r="AD8" s="415"/>
      <c r="AE8" s="415"/>
      <c r="AF8" s="415"/>
      <c r="AG8" s="410"/>
      <c r="AH8" s="410"/>
      <c r="AI8" s="410"/>
      <c r="AJ8" s="410"/>
      <c r="AK8" s="410"/>
      <c r="AL8" s="415"/>
      <c r="AM8" s="415"/>
      <c r="AN8" s="415"/>
      <c r="AO8" s="415"/>
      <c r="AP8" s="415"/>
      <c r="AQ8" s="415"/>
      <c r="AR8" s="410"/>
      <c r="AS8" s="410"/>
      <c r="AT8" s="410"/>
      <c r="AU8" s="410"/>
      <c r="AV8" s="410"/>
      <c r="AW8" s="415"/>
      <c r="AX8" s="415"/>
      <c r="AY8" s="415"/>
      <c r="AZ8" s="415"/>
      <c r="BA8" s="415"/>
      <c r="BB8" s="415"/>
      <c r="BC8" s="252"/>
      <c r="BD8" s="252"/>
    </row>
    <row r="9" spans="1:56" s="12" customFormat="1" ht="142.35" customHeight="1">
      <c r="A9" s="403"/>
      <c r="B9" s="411"/>
      <c r="C9" s="411"/>
      <c r="D9" s="411"/>
      <c r="E9" s="411"/>
      <c r="F9" s="252"/>
      <c r="G9" s="252"/>
      <c r="H9" s="252"/>
      <c r="I9" s="413"/>
      <c r="J9" s="410"/>
      <c r="K9" s="414"/>
      <c r="L9" s="405"/>
      <c r="M9" s="415"/>
      <c r="N9" s="252"/>
      <c r="O9" s="415"/>
      <c r="P9" s="415"/>
      <c r="Q9" s="415"/>
      <c r="R9" s="415"/>
      <c r="S9" s="415"/>
      <c r="T9" s="415"/>
      <c r="U9" s="415"/>
      <c r="V9" s="410"/>
      <c r="W9" s="410"/>
      <c r="X9" s="410"/>
      <c r="Y9" s="410"/>
      <c r="Z9" s="410"/>
      <c r="AA9" s="415"/>
      <c r="AB9" s="415"/>
      <c r="AC9" s="415"/>
      <c r="AD9" s="415"/>
      <c r="AE9" s="415"/>
      <c r="AF9" s="415"/>
      <c r="AG9" s="410"/>
      <c r="AH9" s="410"/>
      <c r="AI9" s="410"/>
      <c r="AJ9" s="410"/>
      <c r="AK9" s="277"/>
      <c r="AL9" s="415"/>
      <c r="AM9" s="415"/>
      <c r="AN9" s="415"/>
      <c r="AO9" s="415"/>
      <c r="AP9" s="415"/>
      <c r="AQ9" s="415"/>
      <c r="AR9" s="410"/>
      <c r="AS9" s="410"/>
      <c r="AT9" s="410"/>
      <c r="AU9" s="410"/>
      <c r="AV9" s="410"/>
      <c r="AW9" s="415"/>
      <c r="AX9" s="415"/>
      <c r="AY9" s="415"/>
      <c r="AZ9" s="415"/>
      <c r="BA9" s="415"/>
      <c r="BB9" s="415"/>
      <c r="BC9" s="252"/>
      <c r="BD9" s="252"/>
    </row>
    <row r="10" spans="1:56" s="12" customFormat="1" ht="142.35" customHeight="1">
      <c r="A10" s="403"/>
      <c r="B10" s="411"/>
      <c r="C10" s="411"/>
      <c r="D10" s="411"/>
      <c r="E10" s="411"/>
      <c r="F10" s="252"/>
      <c r="G10" s="252"/>
      <c r="H10" s="252"/>
      <c r="I10" s="413"/>
      <c r="J10" s="410"/>
      <c r="K10" s="414"/>
      <c r="L10" s="405"/>
      <c r="M10" s="415"/>
      <c r="N10" s="252"/>
      <c r="O10" s="415"/>
      <c r="P10" s="415"/>
      <c r="Q10" s="415"/>
      <c r="R10" s="415"/>
      <c r="S10" s="415"/>
      <c r="T10" s="415"/>
      <c r="U10" s="415"/>
      <c r="V10" s="410"/>
      <c r="W10" s="410"/>
      <c r="X10" s="410"/>
      <c r="Y10" s="410"/>
      <c r="Z10" s="410"/>
      <c r="AA10" s="415"/>
      <c r="AB10" s="415"/>
      <c r="AC10" s="415"/>
      <c r="AD10" s="415"/>
      <c r="AE10" s="415"/>
      <c r="AF10" s="415"/>
      <c r="AG10" s="410"/>
      <c r="AH10" s="410"/>
      <c r="AI10" s="277"/>
      <c r="AJ10" s="410"/>
      <c r="AK10" s="410"/>
      <c r="AL10" s="415"/>
      <c r="AM10" s="415"/>
      <c r="AN10" s="415"/>
      <c r="AO10" s="415"/>
      <c r="AP10" s="415"/>
      <c r="AQ10" s="415"/>
      <c r="AR10" s="410"/>
      <c r="AS10" s="410"/>
      <c r="AT10" s="410"/>
      <c r="AU10" s="410"/>
      <c r="AV10" s="410"/>
      <c r="AW10" s="415"/>
      <c r="AX10" s="415"/>
      <c r="AY10" s="415"/>
      <c r="AZ10" s="415"/>
      <c r="BA10" s="415"/>
      <c r="BB10" s="415"/>
      <c r="BC10" s="252"/>
      <c r="BD10" s="252"/>
    </row>
    <row r="11" spans="1:56" s="12" customFormat="1" ht="272.10000000000002" customHeight="1">
      <c r="A11" s="403"/>
      <c r="B11" s="411"/>
      <c r="C11" s="411"/>
      <c r="D11" s="411"/>
      <c r="E11" s="411"/>
      <c r="F11" s="252"/>
      <c r="G11" s="252"/>
      <c r="H11" s="252"/>
      <c r="I11" s="413"/>
      <c r="J11" s="410"/>
      <c r="K11" s="414"/>
      <c r="L11" s="405"/>
      <c r="M11" s="415"/>
      <c r="N11" s="252"/>
      <c r="O11" s="415"/>
      <c r="P11" s="415"/>
      <c r="Q11" s="415"/>
      <c r="R11" s="415"/>
      <c r="S11" s="415"/>
      <c r="T11" s="415"/>
      <c r="U11" s="415"/>
      <c r="V11" s="410"/>
      <c r="W11" s="410"/>
      <c r="X11" s="410"/>
      <c r="Y11" s="410"/>
      <c r="Z11" s="410"/>
      <c r="AA11" s="415"/>
      <c r="AB11" s="415"/>
      <c r="AC11" s="415"/>
      <c r="AD11" s="415"/>
      <c r="AE11" s="415"/>
      <c r="AF11" s="415"/>
      <c r="AG11" s="410"/>
      <c r="AH11" s="410"/>
      <c r="AI11" s="410"/>
      <c r="AJ11" s="410"/>
      <c r="AK11" s="410"/>
      <c r="AL11" s="415"/>
      <c r="AM11" s="415"/>
      <c r="AN11" s="415"/>
      <c r="AO11" s="415"/>
      <c r="AP11" s="415"/>
      <c r="AQ11" s="415"/>
      <c r="AR11" s="410"/>
      <c r="AS11" s="410"/>
      <c r="AT11" s="410"/>
      <c r="AU11" s="410"/>
      <c r="AV11" s="410"/>
      <c r="AW11" s="415"/>
      <c r="AX11" s="415"/>
      <c r="AY11" s="415"/>
      <c r="AZ11" s="415"/>
      <c r="BA11" s="415"/>
      <c r="BB11" s="415"/>
      <c r="BC11" s="252"/>
      <c r="BD11" s="252"/>
    </row>
    <row r="12" spans="1:56" s="12" customFormat="1" ht="80.849999999999994" customHeight="1">
      <c r="A12" s="416"/>
      <c r="B12" s="683" t="s">
        <v>95</v>
      </c>
      <c r="C12" s="684"/>
      <c r="D12" s="585"/>
      <c r="E12" s="685">
        <v>3</v>
      </c>
      <c r="F12" s="686"/>
      <c r="G12" s="416"/>
      <c r="H12" s="417"/>
      <c r="I12" s="420"/>
      <c r="J12" s="421"/>
      <c r="K12" s="422"/>
      <c r="L12" s="423"/>
      <c r="M12" s="424"/>
      <c r="N12" s="417"/>
      <c r="O12" s="424"/>
      <c r="P12" s="424"/>
      <c r="Q12" s="424"/>
      <c r="R12" s="424"/>
      <c r="S12" s="424"/>
      <c r="T12" s="424"/>
      <c r="U12" s="424"/>
      <c r="V12" s="421"/>
      <c r="W12" s="421"/>
      <c r="X12" s="421"/>
      <c r="Y12" s="421"/>
      <c r="Z12" s="421"/>
      <c r="AA12" s="424"/>
      <c r="AB12" s="424"/>
      <c r="AC12" s="424"/>
      <c r="AD12" s="424"/>
      <c r="AE12" s="424"/>
      <c r="AF12" s="424"/>
      <c r="AG12" s="421"/>
      <c r="AH12" s="421"/>
      <c r="AI12" s="421"/>
      <c r="AJ12" s="421"/>
      <c r="AK12" s="421"/>
      <c r="AL12" s="424"/>
      <c r="AM12" s="424"/>
      <c r="AN12" s="424"/>
      <c r="AO12" s="424"/>
      <c r="AP12" s="424"/>
      <c r="AQ12" s="424"/>
      <c r="AR12" s="421"/>
      <c r="AS12" s="421"/>
      <c r="AT12" s="421"/>
      <c r="AU12" s="421"/>
      <c r="AV12" s="421"/>
      <c r="AW12" s="424"/>
      <c r="AX12" s="424"/>
      <c r="AY12" s="424"/>
      <c r="AZ12" s="424"/>
      <c r="BA12" s="424"/>
      <c r="BB12" s="424"/>
      <c r="BC12" s="417"/>
      <c r="BD12" s="417"/>
    </row>
    <row r="13" spans="1:56" s="152" customFormat="1" ht="34.35" customHeight="1">
      <c r="A13" s="417"/>
      <c r="B13" s="425"/>
      <c r="C13" s="425"/>
      <c r="D13" s="425"/>
      <c r="E13" s="425"/>
      <c r="F13" s="425"/>
      <c r="G13" s="417"/>
      <c r="H13" s="417"/>
      <c r="I13" s="420"/>
      <c r="J13" s="421"/>
      <c r="K13" s="422"/>
      <c r="L13" s="423"/>
      <c r="M13" s="424"/>
      <c r="N13" s="417"/>
      <c r="O13" s="424"/>
      <c r="P13" s="424"/>
      <c r="Q13" s="424"/>
      <c r="R13" s="424"/>
      <c r="S13" s="424"/>
      <c r="T13" s="424"/>
      <c r="U13" s="424"/>
      <c r="V13" s="421"/>
      <c r="W13" s="421"/>
      <c r="X13" s="421"/>
      <c r="Y13" s="421"/>
      <c r="Z13" s="421"/>
      <c r="AA13" s="424"/>
      <c r="AB13" s="424"/>
      <c r="AC13" s="424"/>
      <c r="AD13" s="424"/>
      <c r="AE13" s="424"/>
      <c r="AF13" s="424"/>
      <c r="AG13" s="421"/>
      <c r="AH13" s="421"/>
      <c r="AI13" s="421"/>
      <c r="AJ13" s="421"/>
      <c r="AK13" s="421"/>
      <c r="AL13" s="424"/>
      <c r="AM13" s="424"/>
      <c r="AN13" s="424"/>
      <c r="AO13" s="424"/>
      <c r="AP13" s="424"/>
      <c r="AQ13" s="424"/>
      <c r="AR13" s="421"/>
      <c r="AS13" s="421"/>
      <c r="AT13" s="421"/>
      <c r="AU13" s="421"/>
      <c r="AV13" s="421"/>
      <c r="AW13" s="424"/>
      <c r="AX13" s="424"/>
      <c r="AY13" s="424"/>
      <c r="AZ13" s="424"/>
      <c r="BA13" s="424"/>
      <c r="BB13" s="424"/>
      <c r="BC13" s="417"/>
      <c r="BD13" s="417"/>
    </row>
    <row r="14" spans="1:56" s="12" customFormat="1" ht="75.599999999999994" customHeight="1">
      <c r="A14" s="416"/>
      <c r="B14" s="681" t="s">
        <v>96</v>
      </c>
      <c r="C14" s="682"/>
      <c r="D14" s="586"/>
      <c r="E14" s="687">
        <v>3</v>
      </c>
      <c r="F14" s="688"/>
      <c r="G14" s="416"/>
      <c r="H14" s="417"/>
      <c r="I14" s="420"/>
      <c r="J14" s="421"/>
      <c r="K14" s="422"/>
      <c r="L14" s="423"/>
      <c r="M14" s="424"/>
      <c r="N14" s="417"/>
      <c r="O14" s="424"/>
      <c r="P14" s="424"/>
      <c r="Q14" s="424"/>
      <c r="R14" s="424"/>
      <c r="S14" s="424"/>
      <c r="T14" s="424"/>
      <c r="U14" s="424"/>
      <c r="V14" s="421"/>
      <c r="W14" s="421"/>
      <c r="X14" s="421"/>
      <c r="Y14" s="421"/>
      <c r="Z14" s="421"/>
      <c r="AA14" s="424"/>
      <c r="AB14" s="424"/>
      <c r="AC14" s="424"/>
      <c r="AD14" s="424"/>
      <c r="AE14" s="424"/>
      <c r="AF14" s="424"/>
      <c r="AG14" s="421"/>
      <c r="AH14" s="421"/>
      <c r="AI14" s="421"/>
      <c r="AJ14" s="421"/>
      <c r="AK14" s="421"/>
      <c r="AL14" s="424"/>
      <c r="AM14" s="424"/>
      <c r="AN14" s="424"/>
      <c r="AO14" s="424"/>
      <c r="AP14" s="424"/>
      <c r="AQ14" s="424"/>
      <c r="AR14" s="421"/>
      <c r="AS14" s="421"/>
      <c r="AT14" s="421"/>
      <c r="AU14" s="421"/>
      <c r="AV14" s="421"/>
      <c r="AW14" s="424"/>
      <c r="AX14" s="424"/>
      <c r="AY14" s="424"/>
      <c r="AZ14" s="424"/>
      <c r="BA14" s="424"/>
      <c r="BB14" s="424"/>
      <c r="BC14" s="417"/>
      <c r="BD14" s="417"/>
    </row>
    <row r="15" spans="1:56" s="12" customFormat="1" ht="70.5" customHeight="1" thickBot="1">
      <c r="A15" s="416"/>
      <c r="B15" s="418"/>
      <c r="C15" s="418"/>
      <c r="D15" s="418"/>
      <c r="E15" s="418"/>
      <c r="F15" s="419"/>
      <c r="G15" s="417"/>
      <c r="H15" s="417"/>
      <c r="I15" s="420"/>
      <c r="J15" s="421"/>
      <c r="K15" s="422"/>
      <c r="L15" s="423"/>
      <c r="M15" s="424"/>
      <c r="N15" s="417"/>
      <c r="O15" s="424"/>
      <c r="P15" s="424"/>
      <c r="Q15" s="424"/>
      <c r="R15" s="424"/>
      <c r="S15" s="424"/>
      <c r="T15" s="424"/>
      <c r="U15" s="424"/>
      <c r="V15" s="421"/>
      <c r="W15" s="421"/>
      <c r="X15" s="421"/>
      <c r="Y15" s="421"/>
      <c r="Z15" s="421"/>
      <c r="AA15" s="424"/>
      <c r="AB15" s="424"/>
      <c r="AC15" s="424"/>
      <c r="AD15" s="424"/>
      <c r="AE15" s="424"/>
      <c r="AF15" s="424"/>
      <c r="AG15" s="421"/>
      <c r="AH15" s="421"/>
      <c r="AI15" s="421"/>
      <c r="AJ15" s="421"/>
      <c r="AK15" s="421"/>
      <c r="AL15" s="424"/>
      <c r="AM15" s="424"/>
      <c r="AN15" s="424"/>
      <c r="AO15" s="424"/>
      <c r="AP15" s="424"/>
      <c r="AQ15" s="424"/>
      <c r="AR15" s="421"/>
      <c r="AS15" s="421"/>
      <c r="AT15" s="421"/>
      <c r="AU15" s="421"/>
      <c r="AV15" s="421"/>
      <c r="AW15" s="424"/>
      <c r="AX15" s="424"/>
      <c r="AY15" s="424"/>
      <c r="AZ15" s="424"/>
      <c r="BA15" s="424"/>
      <c r="BB15" s="424"/>
      <c r="BC15" s="417"/>
      <c r="BD15" s="417"/>
    </row>
    <row r="16" spans="1:56" s="152" customFormat="1" ht="0.75" customHeight="1">
      <c r="A16" s="416"/>
      <c r="B16" s="427"/>
      <c r="C16" s="427"/>
      <c r="D16" s="427"/>
      <c r="E16" s="427"/>
      <c r="F16" s="428"/>
      <c r="G16" s="429"/>
      <c r="H16" s="430"/>
      <c r="J16" s="431"/>
      <c r="L16" s="431"/>
      <c r="M16" s="153"/>
      <c r="O16" s="153"/>
      <c r="P16" s="153"/>
      <c r="Q16" s="153"/>
      <c r="R16" s="153"/>
      <c r="S16" s="153"/>
      <c r="T16" s="153"/>
      <c r="U16" s="153"/>
      <c r="V16" s="432"/>
      <c r="W16" s="432"/>
      <c r="X16" s="432"/>
      <c r="Y16" s="432"/>
      <c r="Z16" s="432"/>
      <c r="AA16" s="153"/>
      <c r="AB16" s="153"/>
      <c r="AC16" s="153"/>
      <c r="AD16" s="153"/>
      <c r="AE16" s="153"/>
      <c r="AF16" s="153"/>
      <c r="AG16" s="432"/>
      <c r="AH16" s="432"/>
      <c r="AI16" s="432"/>
      <c r="AJ16" s="432"/>
      <c r="AK16" s="432"/>
      <c r="AL16" s="153"/>
      <c r="AM16" s="153"/>
      <c r="AN16" s="153"/>
      <c r="AO16" s="153"/>
      <c r="AP16" s="153"/>
      <c r="AQ16" s="153"/>
      <c r="AR16" s="432"/>
      <c r="AS16" s="432"/>
      <c r="AT16" s="432"/>
      <c r="AU16" s="432"/>
      <c r="AV16" s="432"/>
      <c r="AW16" s="153"/>
      <c r="AX16" s="153"/>
      <c r="AY16" s="153"/>
      <c r="AZ16" s="153"/>
      <c r="BA16" s="153"/>
      <c r="BB16" s="153"/>
      <c r="BD16" s="417"/>
    </row>
    <row r="17" spans="1:56" s="152" customFormat="1" ht="60" customHeight="1" thickBot="1">
      <c r="A17" s="417"/>
      <c r="B17" s="693" t="s">
        <v>97</v>
      </c>
      <c r="C17" s="674"/>
      <c r="D17" s="674"/>
      <c r="E17" s="675"/>
      <c r="F17" s="673" t="s">
        <v>98</v>
      </c>
      <c r="G17" s="674"/>
      <c r="H17" s="674"/>
      <c r="I17" s="674"/>
      <c r="J17" s="674"/>
      <c r="K17" s="673" t="s">
        <v>99</v>
      </c>
      <c r="L17" s="674"/>
      <c r="M17" s="674"/>
      <c r="N17" s="674"/>
      <c r="O17" s="674"/>
      <c r="P17" s="674"/>
      <c r="Q17" s="674"/>
      <c r="R17" s="549"/>
      <c r="S17" s="549"/>
      <c r="T17" s="549"/>
      <c r="U17" s="549"/>
      <c r="V17" s="673" t="s">
        <v>100</v>
      </c>
      <c r="W17" s="674"/>
      <c r="X17" s="674"/>
      <c r="Y17" s="674"/>
      <c r="Z17" s="674"/>
      <c r="AA17" s="674"/>
      <c r="AB17" s="675"/>
      <c r="AC17" s="680" t="s">
        <v>101</v>
      </c>
      <c r="AD17" s="680"/>
      <c r="AE17" s="680"/>
      <c r="AF17" s="680"/>
      <c r="AG17" s="673" t="s">
        <v>102</v>
      </c>
      <c r="AH17" s="674"/>
      <c r="AI17" s="674"/>
      <c r="AJ17" s="674"/>
      <c r="AK17" s="674"/>
      <c r="AL17" s="674"/>
      <c r="AM17" s="675"/>
      <c r="AN17" s="549"/>
      <c r="AO17" s="549"/>
      <c r="AP17" s="549"/>
      <c r="AQ17" s="549"/>
      <c r="AR17" s="673" t="s">
        <v>103</v>
      </c>
      <c r="AS17" s="674"/>
      <c r="AT17" s="674"/>
      <c r="AU17" s="674"/>
      <c r="AV17" s="674"/>
      <c r="AW17" s="674"/>
      <c r="AX17" s="675"/>
      <c r="AY17" s="17"/>
      <c r="AZ17" s="17"/>
      <c r="BA17" s="17"/>
      <c r="BB17" s="17"/>
      <c r="BC17" s="12"/>
      <c r="BD17" s="416"/>
    </row>
    <row r="18" spans="1:56" s="155" customFormat="1" ht="135" customHeight="1" thickBot="1">
      <c r="A18" s="550"/>
      <c r="B18" s="539" t="s">
        <v>66</v>
      </c>
      <c r="C18" s="540" t="s">
        <v>104</v>
      </c>
      <c r="D18" s="587" t="s">
        <v>105</v>
      </c>
      <c r="E18" s="551" t="s">
        <v>106</v>
      </c>
      <c r="F18" s="546" t="s">
        <v>107</v>
      </c>
      <c r="G18" s="541" t="s">
        <v>108</v>
      </c>
      <c r="H18" s="541" t="s">
        <v>109</v>
      </c>
      <c r="I18" s="541" t="s">
        <v>110</v>
      </c>
      <c r="J18" s="555" t="s">
        <v>111</v>
      </c>
      <c r="K18" s="546" t="s">
        <v>107</v>
      </c>
      <c r="L18" s="542" t="s">
        <v>112</v>
      </c>
      <c r="M18" s="542" t="s">
        <v>108</v>
      </c>
      <c r="N18" s="542" t="s">
        <v>113</v>
      </c>
      <c r="O18" s="542" t="s">
        <v>110</v>
      </c>
      <c r="P18" s="543" t="s">
        <v>111</v>
      </c>
      <c r="Q18" s="547" t="s">
        <v>114</v>
      </c>
      <c r="R18" s="544" t="s">
        <v>115</v>
      </c>
      <c r="S18" s="545" t="s">
        <v>116</v>
      </c>
      <c r="T18" s="545" t="s">
        <v>117</v>
      </c>
      <c r="U18" s="545" t="s">
        <v>118</v>
      </c>
      <c r="V18" s="546" t="s">
        <v>107</v>
      </c>
      <c r="W18" s="542" t="s">
        <v>112</v>
      </c>
      <c r="X18" s="541" t="s">
        <v>108</v>
      </c>
      <c r="Y18" s="542" t="s">
        <v>113</v>
      </c>
      <c r="Z18" s="542" t="s">
        <v>110</v>
      </c>
      <c r="AA18" s="543" t="s">
        <v>111</v>
      </c>
      <c r="AB18" s="562" t="s">
        <v>114</v>
      </c>
      <c r="AC18" s="547" t="s">
        <v>115</v>
      </c>
      <c r="AD18" s="548" t="s">
        <v>116</v>
      </c>
      <c r="AE18" s="548" t="s">
        <v>117</v>
      </c>
      <c r="AF18" s="548" t="s">
        <v>118</v>
      </c>
      <c r="AG18" s="546" t="s">
        <v>107</v>
      </c>
      <c r="AH18" s="542" t="s">
        <v>112</v>
      </c>
      <c r="AI18" s="542" t="s">
        <v>108</v>
      </c>
      <c r="AJ18" s="542" t="s">
        <v>113</v>
      </c>
      <c r="AK18" s="542" t="s">
        <v>110</v>
      </c>
      <c r="AL18" s="543" t="s">
        <v>111</v>
      </c>
      <c r="AM18" s="562" t="s">
        <v>114</v>
      </c>
      <c r="AN18" s="547" t="s">
        <v>115</v>
      </c>
      <c r="AO18" s="548" t="s">
        <v>116</v>
      </c>
      <c r="AP18" s="548" t="s">
        <v>117</v>
      </c>
      <c r="AQ18" s="548" t="s">
        <v>118</v>
      </c>
      <c r="AR18" s="546" t="s">
        <v>119</v>
      </c>
      <c r="AS18" s="542" t="s">
        <v>112</v>
      </c>
      <c r="AT18" s="542" t="s">
        <v>108</v>
      </c>
      <c r="AU18" s="542" t="s">
        <v>113</v>
      </c>
      <c r="AV18" s="542" t="s">
        <v>110</v>
      </c>
      <c r="AW18" s="543" t="s">
        <v>111</v>
      </c>
      <c r="AX18" s="562" t="s">
        <v>114</v>
      </c>
      <c r="AY18" s="56" t="s">
        <v>115</v>
      </c>
      <c r="AZ18" s="21" t="s">
        <v>116</v>
      </c>
      <c r="BA18" s="21" t="s">
        <v>117</v>
      </c>
      <c r="BB18" s="21" t="s">
        <v>118</v>
      </c>
      <c r="BC18" s="19"/>
      <c r="BD18" s="426"/>
    </row>
    <row r="19" spans="1:56" s="152" customFormat="1" ht="40.35" customHeight="1" outlineLevel="1">
      <c r="A19" s="417"/>
      <c r="B19" s="552">
        <f>IF('04 Brukerregistrering'!C9="","",'04 Brukerregistrering'!C9)</f>
        <v>100001</v>
      </c>
      <c r="C19" s="446">
        <f>IF('04 Brukerregistrering'!G9="","",'04 Brukerregistrering'!G9)</f>
        <v>44958</v>
      </c>
      <c r="D19" s="588" t="str">
        <f>IF(B19="","",IF('04 Brukerregistrering'!O9&lt;&gt;"","Ja","Nei"))</f>
        <v>Nei</v>
      </c>
      <c r="E19" s="553" t="str">
        <f>IF('04 Brukerregistrering'!I9="","",'04 Brukerregistrering'!I9)</f>
        <v>Diabetes</v>
      </c>
      <c r="F19" s="556">
        <v>45323</v>
      </c>
      <c r="G19" s="62">
        <v>5</v>
      </c>
      <c r="H19" s="62">
        <v>840</v>
      </c>
      <c r="I19" s="433">
        <v>0</v>
      </c>
      <c r="J19" s="557">
        <v>0</v>
      </c>
      <c r="K19" s="556">
        <v>45506</v>
      </c>
      <c r="L19" s="466">
        <f>IF(ISBLANK(K19), "", DATEDIF(F19, K19, "M"))</f>
        <v>6</v>
      </c>
      <c r="M19" s="62">
        <v>15</v>
      </c>
      <c r="N19" s="62">
        <v>90</v>
      </c>
      <c r="O19" s="62">
        <v>0</v>
      </c>
      <c r="P19" s="433">
        <v>0</v>
      </c>
      <c r="Q19" s="575"/>
      <c r="R19" s="57"/>
      <c r="S19" s="58"/>
      <c r="T19" s="59"/>
      <c r="U19" s="59"/>
      <c r="V19" s="65"/>
      <c r="W19" s="466" t="str">
        <f>IF(ISBLANK(V19), "", DATEDIF(F19, V19, "M"))</f>
        <v/>
      </c>
      <c r="X19" s="62"/>
      <c r="Y19" s="62"/>
      <c r="Z19" s="62"/>
      <c r="AA19" s="433"/>
      <c r="AB19" s="557"/>
      <c r="AC19" s="57"/>
      <c r="AD19" s="58"/>
      <c r="AE19" s="59"/>
      <c r="AF19" s="59"/>
      <c r="AG19" s="65"/>
      <c r="AH19" s="467" t="str">
        <f t="shared" ref="AH19:AH83" si="0">IF(ISBLANK(AG19), "", DATEDIF(F19, AG19, "M"))</f>
        <v/>
      </c>
      <c r="AI19" s="62"/>
      <c r="AJ19" s="62"/>
      <c r="AK19" s="62"/>
      <c r="AL19" s="433"/>
      <c r="AM19" s="557"/>
      <c r="AN19" s="57"/>
      <c r="AO19" s="58"/>
      <c r="AP19" s="59"/>
      <c r="AQ19" s="59"/>
      <c r="AR19" s="65"/>
      <c r="AS19" s="466" t="str">
        <f>IF(ISBLANK(AR19), "", DATEDIF(F19, AR19, "M"))</f>
        <v/>
      </c>
      <c r="AT19" s="62"/>
      <c r="AU19" s="62"/>
      <c r="AV19" s="62"/>
      <c r="AW19" s="433"/>
      <c r="AX19" s="557"/>
      <c r="AY19" s="8"/>
      <c r="AZ19" s="3"/>
      <c r="BA19" s="18"/>
      <c r="BB19" s="18"/>
      <c r="BC19" s="12"/>
      <c r="BD19" s="416"/>
    </row>
    <row r="20" spans="1:56" s="152" customFormat="1" ht="40.35" customHeight="1" outlineLevel="1">
      <c r="A20" s="417"/>
      <c r="B20" s="554">
        <f>IF('04 Brukerregistrering'!C10="","",'04 Brukerregistrering'!C10)</f>
        <v>100002</v>
      </c>
      <c r="C20" s="446">
        <f>IF('04 Brukerregistrering'!G10="","",'04 Brukerregistrering'!G10)</f>
        <v>45484</v>
      </c>
      <c r="D20" s="588" t="str">
        <f>IF(B20="","",IF('04 Brukerregistrering'!O10&lt;&gt;"","Ja","Nei"))</f>
        <v>Ja</v>
      </c>
      <c r="E20" s="553" t="str">
        <f>IF('04 Brukerregistrering'!I10="","",'04 Brukerregistrering'!I10)</f>
        <v>Annet</v>
      </c>
      <c r="F20" s="556">
        <v>45474</v>
      </c>
      <c r="G20" s="62">
        <v>5</v>
      </c>
      <c r="H20" s="62">
        <v>750</v>
      </c>
      <c r="I20" s="433">
        <v>0</v>
      </c>
      <c r="J20" s="557">
        <v>0</v>
      </c>
      <c r="K20" s="563">
        <v>45612</v>
      </c>
      <c r="L20" s="467">
        <f>IF(ISBLANK(K20), "", DATEDIF(F20, K20, "M"))</f>
        <v>4</v>
      </c>
      <c r="M20" s="62">
        <v>1</v>
      </c>
      <c r="N20" s="63">
        <v>100</v>
      </c>
      <c r="O20" s="62">
        <v>0</v>
      </c>
      <c r="P20" s="433">
        <v>0</v>
      </c>
      <c r="Q20" s="576"/>
      <c r="R20" s="60"/>
      <c r="S20" s="58"/>
      <c r="T20" s="59"/>
      <c r="U20" s="59"/>
      <c r="V20" s="64"/>
      <c r="W20" s="467" t="str">
        <f t="shared" ref="W20:W83" si="1">IF(ISBLANK(V20), "", DATEDIF(F20, V20, "M"))</f>
        <v/>
      </c>
      <c r="X20" s="63"/>
      <c r="Y20" s="63"/>
      <c r="Z20" s="62"/>
      <c r="AA20" s="433"/>
      <c r="AB20" s="557"/>
      <c r="AC20" s="60"/>
      <c r="AD20" s="58"/>
      <c r="AE20" s="59"/>
      <c r="AF20" s="59"/>
      <c r="AG20" s="64"/>
      <c r="AH20" s="467" t="str">
        <f t="shared" si="0"/>
        <v/>
      </c>
      <c r="AI20" s="63"/>
      <c r="AJ20" s="62"/>
      <c r="AK20" s="62"/>
      <c r="AL20" s="433"/>
      <c r="AM20" s="557"/>
      <c r="AN20" s="60"/>
      <c r="AO20" s="58"/>
      <c r="AP20" s="59"/>
      <c r="AQ20" s="59"/>
      <c r="AR20" s="64"/>
      <c r="AS20" s="467" t="str">
        <f t="shared" ref="AS20:AS83" si="2">IF(ISBLANK(AR20), "", DATEDIF(F20, AR20, "M"))</f>
        <v/>
      </c>
      <c r="AT20" s="63"/>
      <c r="AU20" s="62"/>
      <c r="AV20" s="62"/>
      <c r="AW20" s="433"/>
      <c r="AX20" s="557"/>
      <c r="AY20" s="1"/>
      <c r="AZ20" s="3"/>
      <c r="BA20" s="18"/>
      <c r="BB20" s="18"/>
      <c r="BC20" s="12"/>
      <c r="BD20" s="416"/>
    </row>
    <row r="21" spans="1:56" s="152" customFormat="1" ht="40.35" customHeight="1" outlineLevel="1">
      <c r="A21" s="417"/>
      <c r="B21" s="554">
        <f>IF('04 Brukerregistrering'!C11="","",'04 Brukerregistrering'!C11)</f>
        <v>100003</v>
      </c>
      <c r="C21" s="446">
        <f>IF('04 Brukerregistrering'!G11="","",'04 Brukerregistrering'!G11)</f>
        <v>45476</v>
      </c>
      <c r="D21" s="588" t="str">
        <f>IF(B21="","",IF('04 Brukerregistrering'!O11&lt;&gt;"","Ja","Nei"))</f>
        <v>Ja</v>
      </c>
      <c r="E21" s="553" t="str">
        <f>IF('04 Brukerregistrering'!I11="","",'04 Brukerregistrering'!I11)</f>
        <v>Annet</v>
      </c>
      <c r="F21" s="556">
        <v>45476</v>
      </c>
      <c r="G21" s="62">
        <v>2</v>
      </c>
      <c r="H21" s="62">
        <v>750</v>
      </c>
      <c r="I21" s="433">
        <v>0</v>
      </c>
      <c r="J21" s="557">
        <v>1</v>
      </c>
      <c r="K21" s="563">
        <v>45658</v>
      </c>
      <c r="L21" s="467">
        <f>IF(ISBLANK(K21), "", DATEDIF(F21, K21, "M"))</f>
        <v>5</v>
      </c>
      <c r="M21" s="62">
        <v>2</v>
      </c>
      <c r="N21" s="63">
        <v>75</v>
      </c>
      <c r="O21" s="62">
        <v>0</v>
      </c>
      <c r="P21" s="433">
        <v>0</v>
      </c>
      <c r="Q21" s="576"/>
      <c r="R21" s="57"/>
      <c r="S21" s="58"/>
      <c r="T21" s="59"/>
      <c r="U21" s="59"/>
      <c r="V21" s="64"/>
      <c r="W21" s="467" t="str">
        <f t="shared" si="1"/>
        <v/>
      </c>
      <c r="X21" s="62"/>
      <c r="Y21" s="63"/>
      <c r="Z21" s="62"/>
      <c r="AA21" s="433"/>
      <c r="AB21" s="557"/>
      <c r="AC21" s="57"/>
      <c r="AD21" s="58"/>
      <c r="AE21" s="59"/>
      <c r="AF21" s="59"/>
      <c r="AG21" s="65"/>
      <c r="AH21" s="467" t="str">
        <f t="shared" si="0"/>
        <v/>
      </c>
      <c r="AI21" s="62"/>
      <c r="AJ21" s="62"/>
      <c r="AK21" s="62"/>
      <c r="AL21" s="433"/>
      <c r="AM21" s="557"/>
      <c r="AN21" s="57"/>
      <c r="AO21" s="58"/>
      <c r="AP21" s="59"/>
      <c r="AQ21" s="59"/>
      <c r="AR21" s="65"/>
      <c r="AS21" s="467" t="str">
        <f t="shared" si="2"/>
        <v/>
      </c>
      <c r="AT21" s="62"/>
      <c r="AU21" s="62"/>
      <c r="AV21" s="62"/>
      <c r="AW21" s="433"/>
      <c r="AX21" s="557"/>
      <c r="AY21" s="1"/>
      <c r="AZ21" s="3"/>
      <c r="BA21" s="18"/>
      <c r="BB21" s="18"/>
      <c r="BC21" s="12"/>
      <c r="BD21" s="416"/>
    </row>
    <row r="22" spans="1:56" s="152" customFormat="1" ht="40.35" customHeight="1" outlineLevel="1">
      <c r="A22" s="417"/>
      <c r="B22" s="554">
        <f>IF('04 Brukerregistrering'!C12="","",'04 Brukerregistrering'!C12)</f>
        <v>100004</v>
      </c>
      <c r="C22" s="446">
        <f>IF('04 Brukerregistrering'!G12="","",'04 Brukerregistrering'!G12)</f>
        <v>45505</v>
      </c>
      <c r="D22" s="588" t="str">
        <f>IF(B22="","",IF('04 Brukerregistrering'!O12&lt;&gt;"","Ja","Nei"))</f>
        <v>Nei</v>
      </c>
      <c r="E22" s="553" t="str">
        <f>IF('04 Brukerregistrering'!I12="","",'04 Brukerregistrering'!I12)</f>
        <v>KOLS</v>
      </c>
      <c r="F22" s="556"/>
      <c r="G22" s="62"/>
      <c r="H22" s="62"/>
      <c r="I22" s="433"/>
      <c r="J22" s="557"/>
      <c r="K22" s="563"/>
      <c r="L22" s="467" t="str">
        <f>IF(ISBLANK(K22), "", DATEDIF(F22, K22, "M"))</f>
        <v/>
      </c>
      <c r="M22" s="62"/>
      <c r="N22" s="63"/>
      <c r="O22" s="62"/>
      <c r="P22" s="433"/>
      <c r="Q22" s="576"/>
      <c r="R22" s="60"/>
      <c r="S22" s="58"/>
      <c r="T22" s="59"/>
      <c r="U22" s="59"/>
      <c r="V22" s="64"/>
      <c r="W22" s="467" t="str">
        <f t="shared" si="1"/>
        <v/>
      </c>
      <c r="X22" s="63"/>
      <c r="Y22" s="63"/>
      <c r="Z22" s="62"/>
      <c r="AA22" s="433"/>
      <c r="AB22" s="557"/>
      <c r="AC22" s="60"/>
      <c r="AD22" s="58"/>
      <c r="AE22" s="59"/>
      <c r="AF22" s="59"/>
      <c r="AG22" s="64"/>
      <c r="AH22" s="467" t="str">
        <f t="shared" si="0"/>
        <v/>
      </c>
      <c r="AI22" s="63"/>
      <c r="AJ22" s="62"/>
      <c r="AK22" s="62"/>
      <c r="AL22" s="433"/>
      <c r="AM22" s="557"/>
      <c r="AN22" s="60"/>
      <c r="AO22" s="58"/>
      <c r="AP22" s="59"/>
      <c r="AQ22" s="59"/>
      <c r="AR22" s="64"/>
      <c r="AS22" s="467" t="str">
        <f t="shared" si="2"/>
        <v/>
      </c>
      <c r="AT22" s="63"/>
      <c r="AU22" s="62"/>
      <c r="AV22" s="62"/>
      <c r="AW22" s="433"/>
      <c r="AX22" s="557"/>
      <c r="AY22" s="1"/>
      <c r="AZ22" s="3"/>
      <c r="BA22" s="18"/>
      <c r="BB22" s="18"/>
      <c r="BC22" s="12"/>
      <c r="BD22" s="416"/>
    </row>
    <row r="23" spans="1:56" s="154" customFormat="1" ht="40.35" customHeight="1" outlineLevel="1">
      <c r="A23" s="417"/>
      <c r="B23" s="554">
        <f>IF('04 Brukerregistrering'!C13="","",'04 Brukerregistrering'!C13)</f>
        <v>100005</v>
      </c>
      <c r="C23" s="446">
        <f>IF('04 Brukerregistrering'!G13="","",'04 Brukerregistrering'!G13)</f>
        <v>45551</v>
      </c>
      <c r="D23" s="588" t="str">
        <f>IF(B23="","",IF('04 Brukerregistrering'!O13&lt;&gt;"","Ja","Nei"))</f>
        <v>Nei</v>
      </c>
      <c r="E23" s="553" t="str">
        <f>IF('04 Brukerregistrering'!I13="","",'04 Brukerregistrering'!I13)</f>
        <v>KOLS</v>
      </c>
      <c r="F23" s="556">
        <v>45536</v>
      </c>
      <c r="G23" s="62">
        <v>0</v>
      </c>
      <c r="H23" s="62">
        <v>0</v>
      </c>
      <c r="I23" s="433">
        <v>0</v>
      </c>
      <c r="J23" s="557">
        <v>0</v>
      </c>
      <c r="K23" s="563">
        <v>45715</v>
      </c>
      <c r="L23" s="467">
        <f>IF(ISBLANK(K23), "", DATEDIF(F23, K23, "M"))</f>
        <v>5</v>
      </c>
      <c r="M23" s="62">
        <v>0</v>
      </c>
      <c r="N23" s="63">
        <v>0</v>
      </c>
      <c r="O23" s="62">
        <v>0</v>
      </c>
      <c r="P23" s="433">
        <v>0</v>
      </c>
      <c r="Q23" s="576"/>
      <c r="R23" s="57"/>
      <c r="S23" s="58"/>
      <c r="T23" s="59"/>
      <c r="U23" s="59"/>
      <c r="V23" s="64"/>
      <c r="W23" s="467" t="str">
        <f t="shared" si="1"/>
        <v/>
      </c>
      <c r="X23" s="62"/>
      <c r="Y23" s="62"/>
      <c r="Z23" s="62"/>
      <c r="AA23" s="433"/>
      <c r="AB23" s="557"/>
      <c r="AC23" s="57"/>
      <c r="AD23" s="58"/>
      <c r="AE23" s="59"/>
      <c r="AF23" s="59"/>
      <c r="AG23" s="65"/>
      <c r="AH23" s="467" t="str">
        <f t="shared" si="0"/>
        <v/>
      </c>
      <c r="AI23" s="62"/>
      <c r="AJ23" s="62"/>
      <c r="AK23" s="62"/>
      <c r="AL23" s="433"/>
      <c r="AM23" s="557"/>
      <c r="AN23" s="57"/>
      <c r="AO23" s="58"/>
      <c r="AP23" s="59"/>
      <c r="AQ23" s="59"/>
      <c r="AR23" s="65"/>
      <c r="AS23" s="467" t="str">
        <f t="shared" si="2"/>
        <v/>
      </c>
      <c r="AT23" s="62"/>
      <c r="AU23" s="62"/>
      <c r="AV23" s="62"/>
      <c r="AW23" s="433"/>
      <c r="AX23" s="557"/>
      <c r="AY23" s="1"/>
      <c r="AZ23" s="3"/>
      <c r="BA23" s="18"/>
      <c r="BB23" s="18"/>
      <c r="BC23" s="12"/>
      <c r="BD23" s="416"/>
    </row>
    <row r="24" spans="1:56" s="154" customFormat="1" ht="40.35" customHeight="1" outlineLevel="1">
      <c r="A24" s="417"/>
      <c r="B24" s="554">
        <f>IF('04 Brukerregistrering'!C14="","",'04 Brukerregistrering'!C14)</f>
        <v>100006</v>
      </c>
      <c r="C24" s="446">
        <f>IF('04 Brukerregistrering'!G14="","",'04 Brukerregistrering'!G14)</f>
        <v>45544</v>
      </c>
      <c r="D24" s="588" t="str">
        <f>IF(B24="","",IF('04 Brukerregistrering'!O14&lt;&gt;"","Ja","Nei"))</f>
        <v>Nei</v>
      </c>
      <c r="E24" s="553" t="str">
        <f>IF('04 Brukerregistrering'!I14="","",'04 Brukerregistrering'!I14)</f>
        <v>KOLS</v>
      </c>
      <c r="F24" s="556">
        <v>45536</v>
      </c>
      <c r="G24" s="62">
        <v>1</v>
      </c>
      <c r="H24" s="62">
        <v>60</v>
      </c>
      <c r="I24" s="433">
        <v>0</v>
      </c>
      <c r="J24" s="557">
        <v>3</v>
      </c>
      <c r="K24" s="563">
        <v>45721</v>
      </c>
      <c r="L24" s="467">
        <f t="shared" ref="L24:L55" si="3">IF(ISBLANK(K24), "", DATEDIF(F24, K24, "M"))</f>
        <v>6</v>
      </c>
      <c r="M24" s="62">
        <v>0</v>
      </c>
      <c r="N24" s="63">
        <v>60</v>
      </c>
      <c r="O24" s="62">
        <v>0</v>
      </c>
      <c r="P24" s="433">
        <v>0</v>
      </c>
      <c r="Q24" s="576"/>
      <c r="R24" s="60"/>
      <c r="S24" s="58"/>
      <c r="T24" s="59"/>
      <c r="U24" s="59"/>
      <c r="V24" s="64"/>
      <c r="W24" s="467" t="str">
        <f t="shared" si="1"/>
        <v/>
      </c>
      <c r="X24" s="62"/>
      <c r="Y24" s="62"/>
      <c r="Z24" s="62"/>
      <c r="AA24" s="433"/>
      <c r="AB24" s="557"/>
      <c r="AC24" s="60"/>
      <c r="AD24" s="58"/>
      <c r="AE24" s="59"/>
      <c r="AF24" s="59"/>
      <c r="AG24" s="64"/>
      <c r="AH24" s="467" t="str">
        <f t="shared" si="0"/>
        <v/>
      </c>
      <c r="AI24" s="63"/>
      <c r="AJ24" s="62"/>
      <c r="AK24" s="62"/>
      <c r="AL24" s="433"/>
      <c r="AM24" s="557"/>
      <c r="AN24" s="60"/>
      <c r="AO24" s="58"/>
      <c r="AP24" s="59"/>
      <c r="AQ24" s="59"/>
      <c r="AR24" s="64"/>
      <c r="AS24" s="467" t="str">
        <f t="shared" si="2"/>
        <v/>
      </c>
      <c r="AT24" s="63"/>
      <c r="AU24" s="62"/>
      <c r="AV24" s="62"/>
      <c r="AW24" s="433"/>
      <c r="AX24" s="557"/>
      <c r="AY24" s="8"/>
      <c r="AZ24" s="3"/>
      <c r="BA24" s="18"/>
      <c r="BB24" s="18"/>
      <c r="BC24" s="12"/>
      <c r="BD24" s="416"/>
    </row>
    <row r="25" spans="1:56" s="154" customFormat="1" ht="40.35" customHeight="1" outlineLevel="1">
      <c r="A25" s="417"/>
      <c r="B25" s="554">
        <f>IF('04 Brukerregistrering'!C15="","",'04 Brukerregistrering'!C15)</f>
        <v>100007</v>
      </c>
      <c r="C25" s="446">
        <f>IF('04 Brukerregistrering'!G15="","",'04 Brukerregistrering'!G15)</f>
        <v>45164</v>
      </c>
      <c r="D25" s="588" t="str">
        <f>IF(B25="","",IF('04 Brukerregistrering'!O15&lt;&gt;"","Ja","Nei"))</f>
        <v>Nei</v>
      </c>
      <c r="E25" s="553" t="str">
        <f>IF('04 Brukerregistrering'!I15="","",'04 Brukerregistrering'!I15)</f>
        <v>KOLS</v>
      </c>
      <c r="F25" s="556">
        <v>45536</v>
      </c>
      <c r="G25" s="62">
        <v>6</v>
      </c>
      <c r="H25" s="62">
        <v>0</v>
      </c>
      <c r="I25" s="433">
        <v>3</v>
      </c>
      <c r="J25" s="557">
        <v>5</v>
      </c>
      <c r="K25" s="563">
        <v>45715</v>
      </c>
      <c r="L25" s="467">
        <f t="shared" si="3"/>
        <v>5</v>
      </c>
      <c r="M25" s="62">
        <v>0</v>
      </c>
      <c r="N25" s="63">
        <v>0</v>
      </c>
      <c r="O25" s="62">
        <v>0</v>
      </c>
      <c r="P25" s="433">
        <v>4</v>
      </c>
      <c r="Q25" s="576"/>
      <c r="R25" s="57"/>
      <c r="S25" s="58"/>
      <c r="T25" s="59"/>
      <c r="U25" s="59"/>
      <c r="V25" s="64"/>
      <c r="W25" s="467" t="str">
        <f t="shared" si="1"/>
        <v/>
      </c>
      <c r="X25" s="62"/>
      <c r="Y25" s="62"/>
      <c r="Z25" s="62"/>
      <c r="AA25" s="433"/>
      <c r="AB25" s="557"/>
      <c r="AC25" s="57"/>
      <c r="AD25" s="58"/>
      <c r="AE25" s="59"/>
      <c r="AF25" s="59"/>
      <c r="AG25" s="65"/>
      <c r="AH25" s="467" t="str">
        <f t="shared" si="0"/>
        <v/>
      </c>
      <c r="AI25" s="62"/>
      <c r="AJ25" s="62"/>
      <c r="AK25" s="62"/>
      <c r="AL25" s="433"/>
      <c r="AM25" s="557"/>
      <c r="AN25" s="57"/>
      <c r="AO25" s="58"/>
      <c r="AP25" s="59"/>
      <c r="AQ25" s="59"/>
      <c r="AR25" s="65"/>
      <c r="AS25" s="467" t="str">
        <f t="shared" si="2"/>
        <v/>
      </c>
      <c r="AT25" s="62"/>
      <c r="AU25" s="62"/>
      <c r="AV25" s="62"/>
      <c r="AW25" s="433"/>
      <c r="AX25" s="557"/>
      <c r="AY25" s="8"/>
      <c r="AZ25" s="3"/>
      <c r="BA25" s="18"/>
      <c r="BB25" s="18"/>
      <c r="BC25" s="12"/>
      <c r="BD25" s="416"/>
    </row>
    <row r="26" spans="1:56" s="154" customFormat="1" ht="40.35" customHeight="1" outlineLevel="1">
      <c r="A26" s="417"/>
      <c r="B26" s="554">
        <f>IF('04 Brukerregistrering'!C16="","",'04 Brukerregistrering'!C16)</f>
        <v>100008</v>
      </c>
      <c r="C26" s="446">
        <f>IF('04 Brukerregistrering'!G16="","",'04 Brukerregistrering'!G16)</f>
        <v>44513</v>
      </c>
      <c r="D26" s="588" t="str">
        <f>IF(B26="","",IF('04 Brukerregistrering'!O16&lt;&gt;"","Ja","Nei"))</f>
        <v>Nei</v>
      </c>
      <c r="E26" s="553" t="str">
        <f>IF('04 Brukerregistrering'!I16="","",'04 Brukerregistrering'!I16)</f>
        <v>KOLS</v>
      </c>
      <c r="F26" s="556">
        <v>44513</v>
      </c>
      <c r="G26" s="62">
        <v>6</v>
      </c>
      <c r="H26" s="62">
        <v>250</v>
      </c>
      <c r="I26" s="433">
        <v>7</v>
      </c>
      <c r="J26" s="557"/>
      <c r="K26" s="563">
        <v>44691</v>
      </c>
      <c r="L26" s="467">
        <f t="shared" si="3"/>
        <v>5</v>
      </c>
      <c r="M26" s="62">
        <v>4</v>
      </c>
      <c r="N26" s="63">
        <v>120</v>
      </c>
      <c r="O26" s="62">
        <v>1</v>
      </c>
      <c r="P26" s="433"/>
      <c r="Q26" s="576"/>
      <c r="R26" s="60"/>
      <c r="S26" s="58"/>
      <c r="T26" s="59"/>
      <c r="U26" s="59"/>
      <c r="V26" s="64"/>
      <c r="W26" s="467" t="str">
        <f t="shared" si="1"/>
        <v/>
      </c>
      <c r="X26" s="62"/>
      <c r="Y26" s="62"/>
      <c r="Z26" s="62"/>
      <c r="AA26" s="433"/>
      <c r="AB26" s="557"/>
      <c r="AC26" s="60">
        <v>60</v>
      </c>
      <c r="AD26" s="58"/>
      <c r="AE26" s="59"/>
      <c r="AF26" s="59"/>
      <c r="AG26" s="64"/>
      <c r="AH26" s="467" t="str">
        <f t="shared" si="0"/>
        <v/>
      </c>
      <c r="AI26" s="63"/>
      <c r="AJ26" s="62"/>
      <c r="AK26" s="62"/>
      <c r="AL26" s="433"/>
      <c r="AM26" s="557"/>
      <c r="AN26" s="60"/>
      <c r="AO26" s="58"/>
      <c r="AP26" s="59"/>
      <c r="AQ26" s="59"/>
      <c r="AR26" s="64"/>
      <c r="AS26" s="467" t="str">
        <f t="shared" si="2"/>
        <v/>
      </c>
      <c r="AT26" s="63"/>
      <c r="AU26" s="62"/>
      <c r="AV26" s="62"/>
      <c r="AW26" s="433"/>
      <c r="AX26" s="557"/>
      <c r="AY26" s="8"/>
      <c r="AZ26" s="3"/>
      <c r="BA26" s="18"/>
      <c r="BB26" s="18"/>
      <c r="BC26" s="12"/>
      <c r="BD26" s="416"/>
    </row>
    <row r="27" spans="1:56" s="154" customFormat="1" ht="40.35" customHeight="1" outlineLevel="1">
      <c r="A27" s="417"/>
      <c r="B27" s="554">
        <f>IF('04 Brukerregistrering'!C17="","",'04 Brukerregistrering'!C17)</f>
        <v>100009</v>
      </c>
      <c r="C27" s="446">
        <f>IF('04 Brukerregistrering'!G17="","",'04 Brukerregistrering'!G17)</f>
        <v>44630</v>
      </c>
      <c r="D27" s="588" t="str">
        <f>IF(B27="","",IF('04 Brukerregistrering'!O17&lt;&gt;"","Ja","Nei"))</f>
        <v>Nei</v>
      </c>
      <c r="E27" s="553" t="str">
        <f>IF('04 Brukerregistrering'!I17="","",'04 Brukerregistrering'!I17)</f>
        <v>Diabetes</v>
      </c>
      <c r="F27" s="556">
        <v>44630</v>
      </c>
      <c r="G27" s="62">
        <v>3</v>
      </c>
      <c r="H27" s="62">
        <v>500</v>
      </c>
      <c r="I27" s="433">
        <v>0</v>
      </c>
      <c r="J27" s="557"/>
      <c r="K27" s="563">
        <v>44819</v>
      </c>
      <c r="L27" s="467">
        <f t="shared" si="3"/>
        <v>6</v>
      </c>
      <c r="M27" s="62">
        <v>3</v>
      </c>
      <c r="N27" s="63">
        <v>310</v>
      </c>
      <c r="O27" s="62">
        <v>0</v>
      </c>
      <c r="P27" s="433"/>
      <c r="Q27" s="576"/>
      <c r="R27" s="57"/>
      <c r="S27" s="58"/>
      <c r="T27" s="59"/>
      <c r="U27" s="59"/>
      <c r="V27" s="64"/>
      <c r="W27" s="467" t="str">
        <f t="shared" si="1"/>
        <v/>
      </c>
      <c r="X27" s="62"/>
      <c r="Y27" s="62"/>
      <c r="Z27" s="62"/>
      <c r="AA27" s="433"/>
      <c r="AB27" s="557"/>
      <c r="AC27" s="57">
        <v>60</v>
      </c>
      <c r="AD27" s="58"/>
      <c r="AE27" s="59"/>
      <c r="AF27" s="59"/>
      <c r="AG27" s="65"/>
      <c r="AH27" s="467" t="str">
        <f t="shared" si="0"/>
        <v/>
      </c>
      <c r="AI27" s="62"/>
      <c r="AJ27" s="62"/>
      <c r="AK27" s="62"/>
      <c r="AL27" s="433"/>
      <c r="AM27" s="557"/>
      <c r="AN27" s="57"/>
      <c r="AO27" s="58"/>
      <c r="AP27" s="59"/>
      <c r="AQ27" s="59"/>
      <c r="AR27" s="65"/>
      <c r="AS27" s="467" t="str">
        <f t="shared" si="2"/>
        <v/>
      </c>
      <c r="AT27" s="62"/>
      <c r="AU27" s="62"/>
      <c r="AV27" s="62"/>
      <c r="AW27" s="433"/>
      <c r="AX27" s="557"/>
      <c r="AY27" s="8"/>
      <c r="AZ27" s="3"/>
      <c r="BA27" s="18"/>
      <c r="BB27" s="18"/>
      <c r="BC27" s="12"/>
      <c r="BD27" s="416"/>
    </row>
    <row r="28" spans="1:56" s="154" customFormat="1" ht="40.35" customHeight="1" outlineLevel="1">
      <c r="A28" s="417"/>
      <c r="B28" s="554">
        <f>IF('04 Brukerregistrering'!C18="","",'04 Brukerregistrering'!C18)</f>
        <v>100010</v>
      </c>
      <c r="C28" s="446">
        <f>IF('04 Brukerregistrering'!G18="","",'04 Brukerregistrering'!G18)</f>
        <v>44658</v>
      </c>
      <c r="D28" s="588" t="str">
        <f>IF(B28="","",IF('04 Brukerregistrering'!O18&lt;&gt;"","Ja","Nei"))</f>
        <v>Nei</v>
      </c>
      <c r="E28" s="553" t="str">
        <f>IF('04 Brukerregistrering'!I18="","",'04 Brukerregistrering'!I18)</f>
        <v>Hjertesvikt</v>
      </c>
      <c r="F28" s="556">
        <v>44658</v>
      </c>
      <c r="G28" s="62">
        <v>2</v>
      </c>
      <c r="H28" s="62">
        <v>2500</v>
      </c>
      <c r="I28" s="433">
        <v>8</v>
      </c>
      <c r="J28" s="557"/>
      <c r="K28" s="563">
        <v>44849</v>
      </c>
      <c r="L28" s="467">
        <f t="shared" si="3"/>
        <v>6</v>
      </c>
      <c r="M28" s="62">
        <v>3</v>
      </c>
      <c r="N28" s="63">
        <v>1500</v>
      </c>
      <c r="O28" s="62">
        <v>2</v>
      </c>
      <c r="P28" s="433"/>
      <c r="Q28" s="576"/>
      <c r="R28" s="60"/>
      <c r="S28" s="58"/>
      <c r="T28" s="59"/>
      <c r="U28" s="59"/>
      <c r="V28" s="64"/>
      <c r="W28" s="467" t="str">
        <f t="shared" si="1"/>
        <v/>
      </c>
      <c r="X28" s="62"/>
      <c r="Y28" s="62"/>
      <c r="Z28" s="62"/>
      <c r="AA28" s="433"/>
      <c r="AB28" s="557"/>
      <c r="AC28" s="60">
        <v>60</v>
      </c>
      <c r="AD28" s="58"/>
      <c r="AE28" s="59"/>
      <c r="AF28" s="59"/>
      <c r="AG28" s="64"/>
      <c r="AH28" s="467" t="str">
        <f t="shared" si="0"/>
        <v/>
      </c>
      <c r="AI28" s="63"/>
      <c r="AJ28" s="62"/>
      <c r="AK28" s="62"/>
      <c r="AL28" s="433"/>
      <c r="AM28" s="557"/>
      <c r="AN28" s="60"/>
      <c r="AO28" s="58"/>
      <c r="AP28" s="59"/>
      <c r="AQ28" s="59"/>
      <c r="AR28" s="64"/>
      <c r="AS28" s="467" t="str">
        <f t="shared" si="2"/>
        <v/>
      </c>
      <c r="AT28" s="63"/>
      <c r="AU28" s="62"/>
      <c r="AV28" s="62"/>
      <c r="AW28" s="433"/>
      <c r="AX28" s="557"/>
      <c r="AY28" s="8"/>
      <c r="AZ28" s="3"/>
      <c r="BA28" s="18"/>
      <c r="BB28" s="18"/>
      <c r="BC28" s="12"/>
      <c r="BD28" s="416"/>
    </row>
    <row r="29" spans="1:56" s="154" customFormat="1" ht="40.35" customHeight="1" outlineLevel="1">
      <c r="A29" s="417"/>
      <c r="B29" s="554">
        <f>IF('04 Brukerregistrering'!C19="","",'04 Brukerregistrering'!C19)</f>
        <v>100011</v>
      </c>
      <c r="C29" s="446">
        <f>IF('04 Brukerregistrering'!G19="","",'04 Brukerregistrering'!G19)</f>
        <v>44680</v>
      </c>
      <c r="D29" s="588" t="str">
        <f>IF(B29="","",IF('04 Brukerregistrering'!O19&lt;&gt;"","Ja","Nei"))</f>
        <v>Nei</v>
      </c>
      <c r="E29" s="553" t="str">
        <f>IF('04 Brukerregistrering'!I19="","",'04 Brukerregistrering'!I19)</f>
        <v>KOLS</v>
      </c>
      <c r="F29" s="556">
        <v>44680</v>
      </c>
      <c r="G29" s="62">
        <v>5</v>
      </c>
      <c r="H29" s="62">
        <v>1050</v>
      </c>
      <c r="I29" s="433">
        <v>5</v>
      </c>
      <c r="J29" s="557"/>
      <c r="K29" s="563">
        <v>44880</v>
      </c>
      <c r="L29" s="467">
        <f t="shared" si="3"/>
        <v>6</v>
      </c>
      <c r="M29" s="62">
        <v>3</v>
      </c>
      <c r="N29" s="63">
        <v>1000</v>
      </c>
      <c r="O29" s="62">
        <v>10</v>
      </c>
      <c r="P29" s="433"/>
      <c r="Q29" s="576"/>
      <c r="R29" s="57"/>
      <c r="S29" s="58"/>
      <c r="T29" s="59"/>
      <c r="U29" s="59"/>
      <c r="V29" s="64"/>
      <c r="W29" s="467" t="str">
        <f t="shared" si="1"/>
        <v/>
      </c>
      <c r="X29" s="62"/>
      <c r="Y29" s="62"/>
      <c r="Z29" s="62"/>
      <c r="AA29" s="433"/>
      <c r="AB29" s="557"/>
      <c r="AC29" s="57">
        <v>60</v>
      </c>
      <c r="AD29" s="58"/>
      <c r="AE29" s="59"/>
      <c r="AF29" s="59"/>
      <c r="AG29" s="65"/>
      <c r="AH29" s="467" t="str">
        <f t="shared" si="0"/>
        <v/>
      </c>
      <c r="AI29" s="62"/>
      <c r="AJ29" s="62"/>
      <c r="AK29" s="62"/>
      <c r="AL29" s="433"/>
      <c r="AM29" s="557"/>
      <c r="AN29" s="57"/>
      <c r="AO29" s="58"/>
      <c r="AP29" s="59"/>
      <c r="AQ29" s="59"/>
      <c r="AR29" s="65"/>
      <c r="AS29" s="467" t="str">
        <f t="shared" si="2"/>
        <v/>
      </c>
      <c r="AT29" s="62"/>
      <c r="AU29" s="62"/>
      <c r="AV29" s="62"/>
      <c r="AW29" s="433"/>
      <c r="AX29" s="557"/>
      <c r="AY29" s="8"/>
      <c r="AZ29" s="3"/>
      <c r="BA29" s="18"/>
      <c r="BB29" s="18"/>
      <c r="BC29" s="12"/>
      <c r="BD29" s="416"/>
    </row>
    <row r="30" spans="1:56" s="154" customFormat="1" ht="40.35" customHeight="1" outlineLevel="1">
      <c r="A30" s="417"/>
      <c r="B30" s="554">
        <f>IF('04 Brukerregistrering'!C20="","",'04 Brukerregistrering'!C20)</f>
        <v>100012</v>
      </c>
      <c r="C30" s="446">
        <f>IF('04 Brukerregistrering'!G20="","",'04 Brukerregistrering'!G20)</f>
        <v>44683</v>
      </c>
      <c r="D30" s="588" t="str">
        <f>IF(B30="","",IF('04 Brukerregistrering'!O20&lt;&gt;"","Ja","Nei"))</f>
        <v>Ja</v>
      </c>
      <c r="E30" s="553" t="str">
        <f>IF('04 Brukerregistrering'!I20="","",'04 Brukerregistrering'!I20)</f>
        <v>Ernæring</v>
      </c>
      <c r="F30" s="556">
        <v>44683</v>
      </c>
      <c r="G30" s="62">
        <v>3</v>
      </c>
      <c r="H30" s="62">
        <v>100</v>
      </c>
      <c r="I30" s="433">
        <v>0</v>
      </c>
      <c r="J30" s="557"/>
      <c r="K30" s="563">
        <v>44875</v>
      </c>
      <c r="L30" s="467">
        <f t="shared" si="3"/>
        <v>6</v>
      </c>
      <c r="M30" s="62">
        <v>2</v>
      </c>
      <c r="N30" s="63">
        <v>50</v>
      </c>
      <c r="O30" s="62">
        <v>1</v>
      </c>
      <c r="P30" s="433"/>
      <c r="Q30" s="576"/>
      <c r="R30" s="60"/>
      <c r="S30" s="58"/>
      <c r="T30" s="59"/>
      <c r="U30" s="59"/>
      <c r="V30" s="64"/>
      <c r="W30" s="467" t="str">
        <f t="shared" si="1"/>
        <v/>
      </c>
      <c r="X30" s="62"/>
      <c r="Y30" s="62"/>
      <c r="Z30" s="62"/>
      <c r="AA30" s="433"/>
      <c r="AB30" s="557"/>
      <c r="AC30" s="60">
        <v>60</v>
      </c>
      <c r="AD30" s="58"/>
      <c r="AE30" s="59"/>
      <c r="AF30" s="59"/>
      <c r="AG30" s="64"/>
      <c r="AH30" s="467" t="str">
        <f t="shared" si="0"/>
        <v/>
      </c>
      <c r="AI30" s="63"/>
      <c r="AJ30" s="62"/>
      <c r="AK30" s="62"/>
      <c r="AL30" s="433"/>
      <c r="AM30" s="557"/>
      <c r="AN30" s="60"/>
      <c r="AO30" s="58"/>
      <c r="AP30" s="59"/>
      <c r="AQ30" s="59"/>
      <c r="AR30" s="64"/>
      <c r="AS30" s="467" t="str">
        <f t="shared" si="2"/>
        <v/>
      </c>
      <c r="AT30" s="63"/>
      <c r="AU30" s="62"/>
      <c r="AV30" s="62"/>
      <c r="AW30" s="433"/>
      <c r="AX30" s="557"/>
      <c r="AY30" s="8"/>
      <c r="AZ30" s="3"/>
      <c r="BA30" s="18"/>
      <c r="BB30" s="18"/>
      <c r="BC30" s="12"/>
      <c r="BD30" s="416"/>
    </row>
    <row r="31" spans="1:56" s="154" customFormat="1" ht="40.35" customHeight="1" outlineLevel="1">
      <c r="A31" s="417"/>
      <c r="B31" s="554" t="str">
        <f>IF('04 Brukerregistrering'!C21="","",'04 Brukerregistrering'!C21)</f>
        <v/>
      </c>
      <c r="C31" s="446" t="str">
        <f>IF('04 Brukerregistrering'!G21="","",'04 Brukerregistrering'!G21)</f>
        <v/>
      </c>
      <c r="D31" s="588" t="str">
        <f>IF(B31="","",IF('04 Brukerregistrering'!O21&lt;&gt;"","Ja","Nei"))</f>
        <v/>
      </c>
      <c r="E31" s="553" t="str">
        <f>IF('04 Brukerregistrering'!I21="","",'04 Brukerregistrering'!I21)</f>
        <v/>
      </c>
      <c r="F31" s="556"/>
      <c r="G31" s="62"/>
      <c r="H31" s="62"/>
      <c r="I31" s="433"/>
      <c r="J31" s="557"/>
      <c r="K31" s="563"/>
      <c r="L31" s="467" t="str">
        <f t="shared" si="3"/>
        <v/>
      </c>
      <c r="M31" s="62"/>
      <c r="N31" s="63"/>
      <c r="O31" s="62"/>
      <c r="P31" s="433"/>
      <c r="Q31" s="576"/>
      <c r="R31" s="57"/>
      <c r="S31" s="58"/>
      <c r="T31" s="59"/>
      <c r="U31" s="59"/>
      <c r="V31" s="64"/>
      <c r="W31" s="467" t="str">
        <f t="shared" si="1"/>
        <v/>
      </c>
      <c r="X31" s="62"/>
      <c r="Y31" s="62"/>
      <c r="Z31" s="62"/>
      <c r="AA31" s="433"/>
      <c r="AB31" s="557"/>
      <c r="AC31" s="57"/>
      <c r="AD31" s="58"/>
      <c r="AE31" s="59"/>
      <c r="AF31" s="59"/>
      <c r="AG31" s="65"/>
      <c r="AH31" s="467" t="str">
        <f t="shared" si="0"/>
        <v/>
      </c>
      <c r="AI31" s="62"/>
      <c r="AJ31" s="62"/>
      <c r="AK31" s="62"/>
      <c r="AL31" s="433"/>
      <c r="AM31" s="557"/>
      <c r="AN31" s="57"/>
      <c r="AO31" s="58"/>
      <c r="AP31" s="59"/>
      <c r="AQ31" s="59"/>
      <c r="AR31" s="65"/>
      <c r="AS31" s="467" t="str">
        <f t="shared" si="2"/>
        <v/>
      </c>
      <c r="AT31" s="62"/>
      <c r="AU31" s="62"/>
      <c r="AV31" s="62"/>
      <c r="AW31" s="433"/>
      <c r="AX31" s="557"/>
      <c r="AY31" s="8"/>
      <c r="AZ31" s="3"/>
      <c r="BA31" s="18"/>
      <c r="BB31" s="18"/>
      <c r="BC31" s="12"/>
      <c r="BD31" s="416"/>
    </row>
    <row r="32" spans="1:56" s="154" customFormat="1" ht="40.35" customHeight="1" outlineLevel="1">
      <c r="A32" s="417"/>
      <c r="B32" s="554" t="str">
        <f>IF('04 Brukerregistrering'!C22="","",'04 Brukerregistrering'!C22)</f>
        <v/>
      </c>
      <c r="C32" s="446" t="str">
        <f>IF('04 Brukerregistrering'!G22="","",'04 Brukerregistrering'!G22)</f>
        <v/>
      </c>
      <c r="D32" s="588" t="str">
        <f>IF(B32="","",IF('04 Brukerregistrering'!O22&lt;&gt;"","Ja","Nei"))</f>
        <v/>
      </c>
      <c r="E32" s="553" t="str">
        <f>IF('04 Brukerregistrering'!I22="","",'04 Brukerregistrering'!I22)</f>
        <v/>
      </c>
      <c r="F32" s="556"/>
      <c r="G32" s="62"/>
      <c r="H32" s="62"/>
      <c r="I32" s="433"/>
      <c r="J32" s="557"/>
      <c r="K32" s="563"/>
      <c r="L32" s="467" t="str">
        <f t="shared" si="3"/>
        <v/>
      </c>
      <c r="M32" s="62"/>
      <c r="N32" s="63"/>
      <c r="O32" s="62"/>
      <c r="P32" s="433"/>
      <c r="Q32" s="576"/>
      <c r="R32" s="60"/>
      <c r="S32" s="58"/>
      <c r="T32" s="59"/>
      <c r="U32" s="59"/>
      <c r="V32" s="64"/>
      <c r="W32" s="467" t="str">
        <f t="shared" si="1"/>
        <v/>
      </c>
      <c r="X32" s="62"/>
      <c r="Y32" s="62"/>
      <c r="Z32" s="62"/>
      <c r="AA32" s="433"/>
      <c r="AB32" s="557"/>
      <c r="AC32" s="60"/>
      <c r="AD32" s="58"/>
      <c r="AE32" s="59"/>
      <c r="AF32" s="59"/>
      <c r="AG32" s="64"/>
      <c r="AH32" s="467" t="str">
        <f t="shared" si="0"/>
        <v/>
      </c>
      <c r="AI32" s="63"/>
      <c r="AJ32" s="62"/>
      <c r="AK32" s="62"/>
      <c r="AL32" s="433"/>
      <c r="AM32" s="557"/>
      <c r="AN32" s="60"/>
      <c r="AO32" s="58"/>
      <c r="AP32" s="59"/>
      <c r="AQ32" s="59"/>
      <c r="AR32" s="64"/>
      <c r="AS32" s="467" t="str">
        <f t="shared" si="2"/>
        <v/>
      </c>
      <c r="AT32" s="63"/>
      <c r="AU32" s="62"/>
      <c r="AV32" s="62"/>
      <c r="AW32" s="433"/>
      <c r="AX32" s="557"/>
      <c r="AY32" s="8"/>
      <c r="AZ32" s="3"/>
      <c r="BA32" s="18"/>
      <c r="BB32" s="18"/>
      <c r="BC32" s="12"/>
      <c r="BD32" s="416"/>
    </row>
    <row r="33" spans="1:56" s="154" customFormat="1" ht="40.35" customHeight="1" outlineLevel="1">
      <c r="A33" s="417"/>
      <c r="B33" s="554" t="str">
        <f>IF('04 Brukerregistrering'!C23="","",'04 Brukerregistrering'!C23)</f>
        <v/>
      </c>
      <c r="C33" s="446" t="str">
        <f>IF('04 Brukerregistrering'!G23="","",'04 Brukerregistrering'!G23)</f>
        <v/>
      </c>
      <c r="D33" s="588" t="str">
        <f>IF(B33="","",IF('04 Brukerregistrering'!O23&lt;&gt;"","Ja","Nei"))</f>
        <v/>
      </c>
      <c r="E33" s="553" t="str">
        <f>IF('04 Brukerregistrering'!I23="","",'04 Brukerregistrering'!I23)</f>
        <v/>
      </c>
      <c r="F33" s="556"/>
      <c r="G33" s="62"/>
      <c r="H33" s="62"/>
      <c r="I33" s="433"/>
      <c r="J33" s="557"/>
      <c r="K33" s="563"/>
      <c r="L33" s="467" t="str">
        <f t="shared" si="3"/>
        <v/>
      </c>
      <c r="M33" s="62"/>
      <c r="N33" s="63"/>
      <c r="O33" s="62"/>
      <c r="P33" s="433"/>
      <c r="Q33" s="576"/>
      <c r="R33" s="57"/>
      <c r="S33" s="58"/>
      <c r="T33" s="59"/>
      <c r="U33" s="59"/>
      <c r="V33" s="64"/>
      <c r="W33" s="467" t="str">
        <f t="shared" si="1"/>
        <v/>
      </c>
      <c r="X33" s="62"/>
      <c r="Y33" s="62"/>
      <c r="Z33" s="62"/>
      <c r="AA33" s="433"/>
      <c r="AB33" s="557"/>
      <c r="AC33" s="57"/>
      <c r="AD33" s="58"/>
      <c r="AE33" s="59"/>
      <c r="AF33" s="59"/>
      <c r="AG33" s="65"/>
      <c r="AH33" s="467" t="str">
        <f t="shared" si="0"/>
        <v/>
      </c>
      <c r="AI33" s="62"/>
      <c r="AJ33" s="62"/>
      <c r="AK33" s="62"/>
      <c r="AL33" s="433"/>
      <c r="AM33" s="557"/>
      <c r="AN33" s="57"/>
      <c r="AO33" s="58"/>
      <c r="AP33" s="59"/>
      <c r="AQ33" s="59"/>
      <c r="AR33" s="65"/>
      <c r="AS33" s="467" t="str">
        <f t="shared" si="2"/>
        <v/>
      </c>
      <c r="AT33" s="62"/>
      <c r="AU33" s="62"/>
      <c r="AV33" s="62"/>
      <c r="AW33" s="433"/>
      <c r="AX33" s="557"/>
      <c r="AY33" s="8"/>
      <c r="AZ33" s="3"/>
      <c r="BA33" s="18"/>
      <c r="BB33" s="18"/>
      <c r="BC33" s="12"/>
      <c r="BD33" s="416"/>
    </row>
    <row r="34" spans="1:56" s="154" customFormat="1" ht="40.35" customHeight="1" outlineLevel="1">
      <c r="A34" s="417"/>
      <c r="B34" s="554" t="str">
        <f>IF('04 Brukerregistrering'!C24="","",'04 Brukerregistrering'!C24)</f>
        <v/>
      </c>
      <c r="C34" s="446" t="str">
        <f>IF('04 Brukerregistrering'!G24="","",'04 Brukerregistrering'!G24)</f>
        <v/>
      </c>
      <c r="D34" s="588" t="str">
        <f>IF(B34="","",IF('04 Brukerregistrering'!O24&lt;&gt;"","Ja","Nei"))</f>
        <v/>
      </c>
      <c r="E34" s="553" t="str">
        <f>IF('04 Brukerregistrering'!I24="","",'04 Brukerregistrering'!I24)</f>
        <v/>
      </c>
      <c r="F34" s="556"/>
      <c r="G34" s="62"/>
      <c r="H34" s="62"/>
      <c r="I34" s="433"/>
      <c r="J34" s="557"/>
      <c r="K34" s="563"/>
      <c r="L34" s="467" t="str">
        <f t="shared" si="3"/>
        <v/>
      </c>
      <c r="M34" s="62"/>
      <c r="N34" s="63"/>
      <c r="O34" s="62"/>
      <c r="P34" s="433"/>
      <c r="Q34" s="576"/>
      <c r="R34" s="60"/>
      <c r="S34" s="58"/>
      <c r="T34" s="59"/>
      <c r="U34" s="59"/>
      <c r="V34" s="64"/>
      <c r="W34" s="467" t="str">
        <f t="shared" si="1"/>
        <v/>
      </c>
      <c r="X34" s="62"/>
      <c r="Y34" s="62"/>
      <c r="Z34" s="62"/>
      <c r="AA34" s="433"/>
      <c r="AB34" s="557"/>
      <c r="AC34" s="60"/>
      <c r="AD34" s="58"/>
      <c r="AE34" s="59"/>
      <c r="AF34" s="59"/>
      <c r="AG34" s="64"/>
      <c r="AH34" s="467" t="str">
        <f t="shared" si="0"/>
        <v/>
      </c>
      <c r="AI34" s="63"/>
      <c r="AJ34" s="62"/>
      <c r="AK34" s="62"/>
      <c r="AL34" s="433"/>
      <c r="AM34" s="557"/>
      <c r="AN34" s="60"/>
      <c r="AO34" s="58"/>
      <c r="AP34" s="59"/>
      <c r="AQ34" s="59"/>
      <c r="AR34" s="64"/>
      <c r="AS34" s="467" t="str">
        <f t="shared" si="2"/>
        <v/>
      </c>
      <c r="AT34" s="63"/>
      <c r="AU34" s="62"/>
      <c r="AV34" s="62"/>
      <c r="AW34" s="433"/>
      <c r="AX34" s="557"/>
      <c r="AY34" s="8"/>
      <c r="AZ34" s="3"/>
      <c r="BA34" s="18"/>
      <c r="BB34" s="18"/>
      <c r="BC34" s="12"/>
      <c r="BD34" s="416"/>
    </row>
    <row r="35" spans="1:56" s="154" customFormat="1" ht="40.35" customHeight="1" outlineLevel="1">
      <c r="A35" s="417"/>
      <c r="B35" s="554" t="str">
        <f>IF('04 Brukerregistrering'!C25="","",'04 Brukerregistrering'!C25)</f>
        <v/>
      </c>
      <c r="C35" s="446" t="str">
        <f>IF('04 Brukerregistrering'!G25="","",'04 Brukerregistrering'!G25)</f>
        <v/>
      </c>
      <c r="D35" s="588" t="str">
        <f>IF(B35="","",IF('04 Brukerregistrering'!O25&lt;&gt;"","Ja","Nei"))</f>
        <v/>
      </c>
      <c r="E35" s="553" t="str">
        <f>IF('04 Brukerregistrering'!I25="","",'04 Brukerregistrering'!I25)</f>
        <v/>
      </c>
      <c r="F35" s="556"/>
      <c r="G35" s="62"/>
      <c r="H35" s="62"/>
      <c r="I35" s="433"/>
      <c r="J35" s="557"/>
      <c r="K35" s="563"/>
      <c r="L35" s="467" t="str">
        <f t="shared" si="3"/>
        <v/>
      </c>
      <c r="M35" s="62"/>
      <c r="N35" s="63"/>
      <c r="O35" s="62"/>
      <c r="P35" s="433"/>
      <c r="Q35" s="576"/>
      <c r="R35" s="57"/>
      <c r="S35" s="58"/>
      <c r="T35" s="59"/>
      <c r="U35" s="59"/>
      <c r="V35" s="64"/>
      <c r="W35" s="467" t="str">
        <f t="shared" si="1"/>
        <v/>
      </c>
      <c r="X35" s="62"/>
      <c r="Y35" s="62"/>
      <c r="Z35" s="62"/>
      <c r="AA35" s="433"/>
      <c r="AB35" s="557"/>
      <c r="AC35" s="57"/>
      <c r="AD35" s="58"/>
      <c r="AE35" s="59"/>
      <c r="AF35" s="59"/>
      <c r="AG35" s="65"/>
      <c r="AH35" s="467" t="str">
        <f t="shared" si="0"/>
        <v/>
      </c>
      <c r="AI35" s="62"/>
      <c r="AJ35" s="62"/>
      <c r="AK35" s="62"/>
      <c r="AL35" s="433"/>
      <c r="AM35" s="557"/>
      <c r="AN35" s="57"/>
      <c r="AO35" s="58"/>
      <c r="AP35" s="59"/>
      <c r="AQ35" s="59"/>
      <c r="AR35" s="65"/>
      <c r="AS35" s="467" t="str">
        <f t="shared" si="2"/>
        <v/>
      </c>
      <c r="AT35" s="62"/>
      <c r="AU35" s="62"/>
      <c r="AV35" s="62"/>
      <c r="AW35" s="433"/>
      <c r="AX35" s="557"/>
      <c r="AY35" s="8"/>
      <c r="AZ35" s="3"/>
      <c r="BA35" s="18"/>
      <c r="BB35" s="18"/>
      <c r="BC35" s="12"/>
      <c r="BD35" s="416"/>
    </row>
    <row r="36" spans="1:56" s="154" customFormat="1" ht="40.35" customHeight="1" outlineLevel="1">
      <c r="A36" s="417"/>
      <c r="B36" s="554" t="str">
        <f>IF('04 Brukerregistrering'!C26="","",'04 Brukerregistrering'!C26)</f>
        <v/>
      </c>
      <c r="C36" s="446" t="str">
        <f>IF('04 Brukerregistrering'!G26="","",'04 Brukerregistrering'!G26)</f>
        <v/>
      </c>
      <c r="D36" s="588" t="str">
        <f>IF(B36="","",IF('04 Brukerregistrering'!O26&lt;&gt;"","Ja","Nei"))</f>
        <v/>
      </c>
      <c r="E36" s="553" t="str">
        <f>IF('04 Brukerregistrering'!I26="","",'04 Brukerregistrering'!I26)</f>
        <v/>
      </c>
      <c r="F36" s="556"/>
      <c r="G36" s="62"/>
      <c r="H36" s="62"/>
      <c r="I36" s="433"/>
      <c r="J36" s="557"/>
      <c r="K36" s="563"/>
      <c r="L36" s="467" t="str">
        <f t="shared" si="3"/>
        <v/>
      </c>
      <c r="M36" s="62"/>
      <c r="N36" s="63"/>
      <c r="O36" s="62"/>
      <c r="P36" s="433"/>
      <c r="Q36" s="576"/>
      <c r="R36" s="60"/>
      <c r="S36" s="58"/>
      <c r="T36" s="59"/>
      <c r="U36" s="59"/>
      <c r="V36" s="64"/>
      <c r="W36" s="467" t="str">
        <f t="shared" si="1"/>
        <v/>
      </c>
      <c r="X36" s="62"/>
      <c r="Y36" s="62"/>
      <c r="Z36" s="62"/>
      <c r="AA36" s="433"/>
      <c r="AB36" s="557"/>
      <c r="AC36" s="60"/>
      <c r="AD36" s="58"/>
      <c r="AE36" s="59"/>
      <c r="AF36" s="59"/>
      <c r="AG36" s="64"/>
      <c r="AH36" s="467" t="str">
        <f t="shared" si="0"/>
        <v/>
      </c>
      <c r="AI36" s="63"/>
      <c r="AJ36" s="62"/>
      <c r="AK36" s="62"/>
      <c r="AL36" s="433"/>
      <c r="AM36" s="557"/>
      <c r="AN36" s="60"/>
      <c r="AO36" s="58"/>
      <c r="AP36" s="59"/>
      <c r="AQ36" s="59"/>
      <c r="AR36" s="64"/>
      <c r="AS36" s="467" t="str">
        <f t="shared" si="2"/>
        <v/>
      </c>
      <c r="AT36" s="63"/>
      <c r="AU36" s="62"/>
      <c r="AV36" s="62"/>
      <c r="AW36" s="433"/>
      <c r="AX36" s="557"/>
      <c r="AY36" s="8"/>
      <c r="AZ36" s="3"/>
      <c r="BA36" s="18"/>
      <c r="BB36" s="18"/>
      <c r="BC36" s="12"/>
      <c r="BD36" s="416"/>
    </row>
    <row r="37" spans="1:56" s="154" customFormat="1" ht="40.35" customHeight="1" outlineLevel="1">
      <c r="A37" s="417"/>
      <c r="B37" s="554" t="str">
        <f>IF('04 Brukerregistrering'!C27="","",'04 Brukerregistrering'!C27)</f>
        <v/>
      </c>
      <c r="C37" s="446" t="str">
        <f>IF('04 Brukerregistrering'!G27="","",'04 Brukerregistrering'!G27)</f>
        <v/>
      </c>
      <c r="D37" s="588" t="str">
        <f>IF(B37="","",IF('04 Brukerregistrering'!O27&lt;&gt;"","Ja","Nei"))</f>
        <v/>
      </c>
      <c r="E37" s="553" t="str">
        <f>IF('04 Brukerregistrering'!I27="","",'04 Brukerregistrering'!I27)</f>
        <v/>
      </c>
      <c r="F37" s="556"/>
      <c r="G37" s="62"/>
      <c r="H37" s="62"/>
      <c r="I37" s="433"/>
      <c r="J37" s="557"/>
      <c r="K37" s="563"/>
      <c r="L37" s="467" t="str">
        <f t="shared" si="3"/>
        <v/>
      </c>
      <c r="M37" s="62"/>
      <c r="N37" s="63"/>
      <c r="O37" s="62"/>
      <c r="P37" s="433"/>
      <c r="Q37" s="576"/>
      <c r="R37" s="57"/>
      <c r="S37" s="58"/>
      <c r="T37" s="59"/>
      <c r="U37" s="59"/>
      <c r="V37" s="64"/>
      <c r="W37" s="467" t="str">
        <f t="shared" si="1"/>
        <v/>
      </c>
      <c r="X37" s="62"/>
      <c r="Y37" s="62"/>
      <c r="Z37" s="62"/>
      <c r="AA37" s="433"/>
      <c r="AB37" s="557"/>
      <c r="AC37" s="57"/>
      <c r="AD37" s="58"/>
      <c r="AE37" s="59"/>
      <c r="AF37" s="59"/>
      <c r="AG37" s="65"/>
      <c r="AH37" s="467" t="str">
        <f t="shared" si="0"/>
        <v/>
      </c>
      <c r="AI37" s="62"/>
      <c r="AJ37" s="62"/>
      <c r="AK37" s="62"/>
      <c r="AL37" s="433"/>
      <c r="AM37" s="557"/>
      <c r="AN37" s="57"/>
      <c r="AO37" s="58"/>
      <c r="AP37" s="59"/>
      <c r="AQ37" s="59"/>
      <c r="AR37" s="65"/>
      <c r="AS37" s="467" t="str">
        <f t="shared" si="2"/>
        <v/>
      </c>
      <c r="AT37" s="62"/>
      <c r="AU37" s="62"/>
      <c r="AV37" s="62"/>
      <c r="AW37" s="433"/>
      <c r="AX37" s="557"/>
      <c r="AY37" s="8"/>
      <c r="AZ37" s="3"/>
      <c r="BA37" s="18"/>
      <c r="BB37" s="18"/>
      <c r="BC37" s="12"/>
      <c r="BD37" s="416"/>
    </row>
    <row r="38" spans="1:56" s="154" customFormat="1" ht="40.35" customHeight="1" outlineLevel="1">
      <c r="A38" s="417"/>
      <c r="B38" s="554" t="str">
        <f>IF('04 Brukerregistrering'!C28="","",'04 Brukerregistrering'!C28)</f>
        <v/>
      </c>
      <c r="C38" s="446" t="str">
        <f>IF('04 Brukerregistrering'!G28="","",'04 Brukerregistrering'!G28)</f>
        <v/>
      </c>
      <c r="D38" s="588" t="str">
        <f>IF(B38="","",IF('04 Brukerregistrering'!O28&lt;&gt;"","Ja","Nei"))</f>
        <v/>
      </c>
      <c r="E38" s="553" t="str">
        <f>IF('04 Brukerregistrering'!I28="","",'04 Brukerregistrering'!I28)</f>
        <v/>
      </c>
      <c r="F38" s="556"/>
      <c r="G38" s="62"/>
      <c r="H38" s="62"/>
      <c r="I38" s="433"/>
      <c r="J38" s="557"/>
      <c r="K38" s="563"/>
      <c r="L38" s="467" t="str">
        <f t="shared" si="3"/>
        <v/>
      </c>
      <c r="M38" s="62"/>
      <c r="N38" s="63"/>
      <c r="O38" s="62"/>
      <c r="P38" s="433"/>
      <c r="Q38" s="576"/>
      <c r="R38" s="60"/>
      <c r="S38" s="58"/>
      <c r="T38" s="59"/>
      <c r="U38" s="59"/>
      <c r="V38" s="64"/>
      <c r="W38" s="467" t="str">
        <f t="shared" si="1"/>
        <v/>
      </c>
      <c r="X38" s="62"/>
      <c r="Y38" s="62"/>
      <c r="Z38" s="62"/>
      <c r="AA38" s="433"/>
      <c r="AB38" s="557"/>
      <c r="AC38" s="60"/>
      <c r="AD38" s="58"/>
      <c r="AE38" s="59"/>
      <c r="AF38" s="59"/>
      <c r="AG38" s="64"/>
      <c r="AH38" s="467" t="str">
        <f t="shared" si="0"/>
        <v/>
      </c>
      <c r="AI38" s="63"/>
      <c r="AJ38" s="62"/>
      <c r="AK38" s="62"/>
      <c r="AL38" s="433"/>
      <c r="AM38" s="557"/>
      <c r="AN38" s="60"/>
      <c r="AO38" s="58"/>
      <c r="AP38" s="59"/>
      <c r="AQ38" s="59"/>
      <c r="AR38" s="64"/>
      <c r="AS38" s="467" t="str">
        <f t="shared" si="2"/>
        <v/>
      </c>
      <c r="AT38" s="63"/>
      <c r="AU38" s="62"/>
      <c r="AV38" s="62"/>
      <c r="AW38" s="433"/>
      <c r="AX38" s="557"/>
      <c r="AY38" s="8"/>
      <c r="AZ38" s="3"/>
      <c r="BA38" s="18"/>
      <c r="BB38" s="18"/>
      <c r="BC38" s="12"/>
      <c r="BD38" s="416"/>
    </row>
    <row r="39" spans="1:56" s="154" customFormat="1" ht="40.35" customHeight="1" outlineLevel="1">
      <c r="A39" s="417"/>
      <c r="B39" s="554" t="str">
        <f>IF('04 Brukerregistrering'!C29="","",'04 Brukerregistrering'!C29)</f>
        <v/>
      </c>
      <c r="C39" s="446" t="str">
        <f>IF('04 Brukerregistrering'!G29="","",'04 Brukerregistrering'!G29)</f>
        <v/>
      </c>
      <c r="D39" s="588" t="str">
        <f>IF(B39="","",IF('04 Brukerregistrering'!O29&lt;&gt;"","Ja","Nei"))</f>
        <v/>
      </c>
      <c r="E39" s="553" t="str">
        <f>IF('04 Brukerregistrering'!I29="","",'04 Brukerregistrering'!I29)</f>
        <v/>
      </c>
      <c r="F39" s="556"/>
      <c r="G39" s="62"/>
      <c r="H39" s="62"/>
      <c r="I39" s="433"/>
      <c r="J39" s="557"/>
      <c r="K39" s="563"/>
      <c r="L39" s="467" t="str">
        <f t="shared" si="3"/>
        <v/>
      </c>
      <c r="M39" s="62"/>
      <c r="N39" s="63"/>
      <c r="O39" s="62"/>
      <c r="P39" s="433"/>
      <c r="Q39" s="576"/>
      <c r="R39" s="57"/>
      <c r="S39" s="58"/>
      <c r="T39" s="59"/>
      <c r="U39" s="59"/>
      <c r="V39" s="64"/>
      <c r="W39" s="467" t="str">
        <f t="shared" si="1"/>
        <v/>
      </c>
      <c r="X39" s="62"/>
      <c r="Y39" s="62"/>
      <c r="Z39" s="62"/>
      <c r="AA39" s="433"/>
      <c r="AB39" s="557"/>
      <c r="AC39" s="57"/>
      <c r="AD39" s="58"/>
      <c r="AE39" s="59"/>
      <c r="AF39" s="59"/>
      <c r="AG39" s="65"/>
      <c r="AH39" s="467" t="str">
        <f t="shared" si="0"/>
        <v/>
      </c>
      <c r="AI39" s="62"/>
      <c r="AJ39" s="62"/>
      <c r="AK39" s="62"/>
      <c r="AL39" s="433"/>
      <c r="AM39" s="557"/>
      <c r="AN39" s="57"/>
      <c r="AO39" s="58"/>
      <c r="AP39" s="59"/>
      <c r="AQ39" s="59"/>
      <c r="AR39" s="65"/>
      <c r="AS39" s="467" t="str">
        <f t="shared" si="2"/>
        <v/>
      </c>
      <c r="AT39" s="62"/>
      <c r="AU39" s="62"/>
      <c r="AV39" s="62"/>
      <c r="AW39" s="433"/>
      <c r="AX39" s="557"/>
      <c r="AY39" s="8"/>
      <c r="AZ39" s="3"/>
      <c r="BA39" s="18"/>
      <c r="BB39" s="18"/>
      <c r="BC39" s="12"/>
      <c r="BD39" s="416"/>
    </row>
    <row r="40" spans="1:56" s="154" customFormat="1" ht="40.35" customHeight="1" outlineLevel="1">
      <c r="A40" s="417"/>
      <c r="B40" s="554" t="str">
        <f>IF('04 Brukerregistrering'!C30="","",'04 Brukerregistrering'!C30)</f>
        <v/>
      </c>
      <c r="C40" s="446" t="str">
        <f>IF('04 Brukerregistrering'!G30="","",'04 Brukerregistrering'!G30)</f>
        <v/>
      </c>
      <c r="D40" s="588" t="str">
        <f>IF(B40="","",IF('04 Brukerregistrering'!O30&lt;&gt;"","Ja","Nei"))</f>
        <v/>
      </c>
      <c r="E40" s="553" t="str">
        <f>IF('04 Brukerregistrering'!I30="","",'04 Brukerregistrering'!I30)</f>
        <v/>
      </c>
      <c r="F40" s="556"/>
      <c r="G40" s="62"/>
      <c r="H40" s="62"/>
      <c r="I40" s="433"/>
      <c r="J40" s="557"/>
      <c r="K40" s="563"/>
      <c r="L40" s="467" t="str">
        <f t="shared" si="3"/>
        <v/>
      </c>
      <c r="M40" s="62"/>
      <c r="N40" s="63"/>
      <c r="O40" s="62"/>
      <c r="P40" s="433"/>
      <c r="Q40" s="576"/>
      <c r="R40" s="60"/>
      <c r="S40" s="58"/>
      <c r="T40" s="59"/>
      <c r="U40" s="59"/>
      <c r="V40" s="64"/>
      <c r="W40" s="467" t="str">
        <f t="shared" si="1"/>
        <v/>
      </c>
      <c r="X40" s="62"/>
      <c r="Y40" s="62"/>
      <c r="Z40" s="62"/>
      <c r="AA40" s="433"/>
      <c r="AB40" s="557"/>
      <c r="AC40" s="60"/>
      <c r="AD40" s="58"/>
      <c r="AE40" s="59"/>
      <c r="AF40" s="59"/>
      <c r="AG40" s="64"/>
      <c r="AH40" s="467" t="str">
        <f t="shared" si="0"/>
        <v/>
      </c>
      <c r="AI40" s="63"/>
      <c r="AJ40" s="62"/>
      <c r="AK40" s="62"/>
      <c r="AL40" s="433"/>
      <c r="AM40" s="557"/>
      <c r="AN40" s="60"/>
      <c r="AO40" s="58"/>
      <c r="AP40" s="59"/>
      <c r="AQ40" s="59"/>
      <c r="AR40" s="64"/>
      <c r="AS40" s="467" t="str">
        <f t="shared" si="2"/>
        <v/>
      </c>
      <c r="AT40" s="63"/>
      <c r="AU40" s="62"/>
      <c r="AV40" s="62"/>
      <c r="AW40" s="433"/>
      <c r="AX40" s="557"/>
      <c r="AY40" s="8"/>
      <c r="AZ40" s="3"/>
      <c r="BA40" s="18"/>
      <c r="BB40" s="18"/>
      <c r="BC40" s="12"/>
      <c r="BD40" s="416"/>
    </row>
    <row r="41" spans="1:56" s="154" customFormat="1" ht="40.35" customHeight="1" outlineLevel="1">
      <c r="A41" s="417"/>
      <c r="B41" s="554" t="str">
        <f>IF('04 Brukerregistrering'!C31="","",'04 Brukerregistrering'!C31)</f>
        <v/>
      </c>
      <c r="C41" s="446" t="str">
        <f>IF('04 Brukerregistrering'!G31="","",'04 Brukerregistrering'!G31)</f>
        <v/>
      </c>
      <c r="D41" s="588" t="str">
        <f>IF(B41="","",IF('04 Brukerregistrering'!O31&lt;&gt;"","Ja","Nei"))</f>
        <v/>
      </c>
      <c r="E41" s="553" t="str">
        <f>IF('04 Brukerregistrering'!I31="","",'04 Brukerregistrering'!I31)</f>
        <v/>
      </c>
      <c r="F41" s="556"/>
      <c r="G41" s="62"/>
      <c r="H41" s="62"/>
      <c r="I41" s="433"/>
      <c r="J41" s="557"/>
      <c r="K41" s="563"/>
      <c r="L41" s="467" t="str">
        <f t="shared" si="3"/>
        <v/>
      </c>
      <c r="M41" s="62"/>
      <c r="N41" s="63"/>
      <c r="O41" s="62"/>
      <c r="P41" s="433"/>
      <c r="Q41" s="576"/>
      <c r="R41" s="57"/>
      <c r="S41" s="58"/>
      <c r="T41" s="59"/>
      <c r="U41" s="59"/>
      <c r="V41" s="64"/>
      <c r="W41" s="467" t="str">
        <f t="shared" si="1"/>
        <v/>
      </c>
      <c r="X41" s="62"/>
      <c r="Y41" s="62"/>
      <c r="Z41" s="62"/>
      <c r="AA41" s="433"/>
      <c r="AB41" s="557"/>
      <c r="AC41" s="57"/>
      <c r="AD41" s="58"/>
      <c r="AE41" s="59"/>
      <c r="AF41" s="59"/>
      <c r="AG41" s="65"/>
      <c r="AH41" s="467" t="str">
        <f t="shared" si="0"/>
        <v/>
      </c>
      <c r="AI41" s="62"/>
      <c r="AJ41" s="62"/>
      <c r="AK41" s="62"/>
      <c r="AL41" s="433"/>
      <c r="AM41" s="557"/>
      <c r="AN41" s="57"/>
      <c r="AO41" s="58"/>
      <c r="AP41" s="59"/>
      <c r="AQ41" s="59"/>
      <c r="AR41" s="65"/>
      <c r="AS41" s="467" t="str">
        <f t="shared" si="2"/>
        <v/>
      </c>
      <c r="AT41" s="62"/>
      <c r="AU41" s="62"/>
      <c r="AV41" s="62"/>
      <c r="AW41" s="433"/>
      <c r="AX41" s="557"/>
      <c r="AY41" s="8"/>
      <c r="AZ41" s="3"/>
      <c r="BA41" s="18"/>
      <c r="BB41" s="18"/>
      <c r="BC41" s="12"/>
      <c r="BD41" s="416"/>
    </row>
    <row r="42" spans="1:56" s="154" customFormat="1" ht="40.35" customHeight="1" outlineLevel="1">
      <c r="A42" s="417"/>
      <c r="B42" s="554" t="str">
        <f>IF('04 Brukerregistrering'!C32="","",'04 Brukerregistrering'!C32)</f>
        <v/>
      </c>
      <c r="C42" s="446" t="str">
        <f>IF('04 Brukerregistrering'!G32="","",'04 Brukerregistrering'!G32)</f>
        <v/>
      </c>
      <c r="D42" s="588" t="str">
        <f>IF(B42="","",IF('04 Brukerregistrering'!O32&lt;&gt;"","Ja","Nei"))</f>
        <v/>
      </c>
      <c r="E42" s="553" t="str">
        <f>IF('04 Brukerregistrering'!I32="","",'04 Brukerregistrering'!I32)</f>
        <v/>
      </c>
      <c r="F42" s="556"/>
      <c r="G42" s="62"/>
      <c r="H42" s="62"/>
      <c r="I42" s="433"/>
      <c r="J42" s="557"/>
      <c r="K42" s="563"/>
      <c r="L42" s="467" t="str">
        <f t="shared" si="3"/>
        <v/>
      </c>
      <c r="M42" s="62"/>
      <c r="N42" s="63"/>
      <c r="O42" s="62"/>
      <c r="P42" s="433"/>
      <c r="Q42" s="576"/>
      <c r="R42" s="60"/>
      <c r="S42" s="58"/>
      <c r="T42" s="59"/>
      <c r="U42" s="59"/>
      <c r="V42" s="64"/>
      <c r="W42" s="467" t="str">
        <f t="shared" si="1"/>
        <v/>
      </c>
      <c r="X42" s="62"/>
      <c r="Y42" s="62"/>
      <c r="Z42" s="62"/>
      <c r="AA42" s="433"/>
      <c r="AB42" s="557"/>
      <c r="AC42" s="60"/>
      <c r="AD42" s="58"/>
      <c r="AE42" s="59"/>
      <c r="AF42" s="59"/>
      <c r="AG42" s="64"/>
      <c r="AH42" s="467" t="str">
        <f t="shared" si="0"/>
        <v/>
      </c>
      <c r="AI42" s="63"/>
      <c r="AJ42" s="62"/>
      <c r="AK42" s="62"/>
      <c r="AL42" s="433"/>
      <c r="AM42" s="557"/>
      <c r="AN42" s="60"/>
      <c r="AO42" s="58"/>
      <c r="AP42" s="59"/>
      <c r="AQ42" s="59"/>
      <c r="AR42" s="64"/>
      <c r="AS42" s="467" t="str">
        <f t="shared" si="2"/>
        <v/>
      </c>
      <c r="AT42" s="63"/>
      <c r="AU42" s="62"/>
      <c r="AV42" s="62"/>
      <c r="AW42" s="433"/>
      <c r="AX42" s="557"/>
      <c r="AY42" s="8"/>
      <c r="AZ42" s="3"/>
      <c r="BA42" s="18"/>
      <c r="BB42" s="18"/>
      <c r="BC42" s="12"/>
      <c r="BD42" s="416"/>
    </row>
    <row r="43" spans="1:56" s="154" customFormat="1" ht="40.35" customHeight="1" outlineLevel="1">
      <c r="A43" s="417"/>
      <c r="B43" s="554" t="str">
        <f>IF('04 Brukerregistrering'!C33="","",'04 Brukerregistrering'!C33)</f>
        <v/>
      </c>
      <c r="C43" s="446" t="str">
        <f>IF('04 Brukerregistrering'!G33="","",'04 Brukerregistrering'!G33)</f>
        <v/>
      </c>
      <c r="D43" s="588" t="str">
        <f>IF(B43="","",IF('04 Brukerregistrering'!O33&lt;&gt;"","Ja","Nei"))</f>
        <v/>
      </c>
      <c r="E43" s="553" t="str">
        <f>IF('04 Brukerregistrering'!I33="","",'04 Brukerregistrering'!I33)</f>
        <v/>
      </c>
      <c r="F43" s="556"/>
      <c r="G43" s="62"/>
      <c r="H43" s="62"/>
      <c r="I43" s="433"/>
      <c r="J43" s="557"/>
      <c r="K43" s="563"/>
      <c r="L43" s="467" t="str">
        <f t="shared" si="3"/>
        <v/>
      </c>
      <c r="M43" s="62"/>
      <c r="N43" s="63"/>
      <c r="O43" s="62"/>
      <c r="P43" s="433"/>
      <c r="Q43" s="576"/>
      <c r="R43" s="57"/>
      <c r="S43" s="58"/>
      <c r="T43" s="59"/>
      <c r="U43" s="59"/>
      <c r="V43" s="64"/>
      <c r="W43" s="467" t="str">
        <f t="shared" si="1"/>
        <v/>
      </c>
      <c r="X43" s="62"/>
      <c r="Y43" s="62"/>
      <c r="Z43" s="62"/>
      <c r="AA43" s="433"/>
      <c r="AB43" s="557"/>
      <c r="AC43" s="57"/>
      <c r="AD43" s="58"/>
      <c r="AE43" s="59"/>
      <c r="AF43" s="59"/>
      <c r="AG43" s="65"/>
      <c r="AH43" s="467" t="str">
        <f t="shared" si="0"/>
        <v/>
      </c>
      <c r="AI43" s="62"/>
      <c r="AJ43" s="62"/>
      <c r="AK43" s="62"/>
      <c r="AL43" s="433"/>
      <c r="AM43" s="557"/>
      <c r="AN43" s="57"/>
      <c r="AO43" s="58"/>
      <c r="AP43" s="59"/>
      <c r="AQ43" s="59"/>
      <c r="AR43" s="65"/>
      <c r="AS43" s="467" t="str">
        <f t="shared" si="2"/>
        <v/>
      </c>
      <c r="AT43" s="62"/>
      <c r="AU43" s="62"/>
      <c r="AV43" s="62"/>
      <c r="AW43" s="433"/>
      <c r="AX43" s="557"/>
      <c r="AY43" s="8"/>
      <c r="AZ43" s="3"/>
      <c r="BA43" s="18"/>
      <c r="BB43" s="18"/>
      <c r="BC43" s="12"/>
      <c r="BD43" s="416"/>
    </row>
    <row r="44" spans="1:56" s="154" customFormat="1" ht="40.35" customHeight="1" outlineLevel="1">
      <c r="A44" s="417"/>
      <c r="B44" s="554" t="str">
        <f>IF('04 Brukerregistrering'!C34="","",'04 Brukerregistrering'!C34)</f>
        <v/>
      </c>
      <c r="C44" s="446" t="str">
        <f>IF('04 Brukerregistrering'!G34="","",'04 Brukerregistrering'!G34)</f>
        <v/>
      </c>
      <c r="D44" s="588" t="str">
        <f>IF(B44="","",IF('04 Brukerregistrering'!O34&lt;&gt;"","Ja","Nei"))</f>
        <v/>
      </c>
      <c r="E44" s="553" t="str">
        <f>IF('04 Brukerregistrering'!I34="","",'04 Brukerregistrering'!I34)</f>
        <v/>
      </c>
      <c r="F44" s="556"/>
      <c r="G44" s="62"/>
      <c r="H44" s="62"/>
      <c r="I44" s="433"/>
      <c r="J44" s="557"/>
      <c r="K44" s="563"/>
      <c r="L44" s="467" t="str">
        <f t="shared" si="3"/>
        <v/>
      </c>
      <c r="M44" s="62"/>
      <c r="N44" s="63"/>
      <c r="O44" s="62"/>
      <c r="P44" s="433"/>
      <c r="Q44" s="576"/>
      <c r="R44" s="60"/>
      <c r="S44" s="58"/>
      <c r="T44" s="59"/>
      <c r="U44" s="59"/>
      <c r="V44" s="64"/>
      <c r="W44" s="467" t="str">
        <f t="shared" si="1"/>
        <v/>
      </c>
      <c r="X44" s="62"/>
      <c r="Y44" s="62"/>
      <c r="Z44" s="62"/>
      <c r="AA44" s="433"/>
      <c r="AB44" s="557"/>
      <c r="AC44" s="60"/>
      <c r="AD44" s="58"/>
      <c r="AE44" s="59"/>
      <c r="AF44" s="59"/>
      <c r="AG44" s="64"/>
      <c r="AH44" s="467" t="str">
        <f t="shared" si="0"/>
        <v/>
      </c>
      <c r="AI44" s="63"/>
      <c r="AJ44" s="62"/>
      <c r="AK44" s="62"/>
      <c r="AL44" s="433"/>
      <c r="AM44" s="557"/>
      <c r="AN44" s="60"/>
      <c r="AO44" s="58"/>
      <c r="AP44" s="59"/>
      <c r="AQ44" s="59"/>
      <c r="AR44" s="64"/>
      <c r="AS44" s="467" t="str">
        <f t="shared" si="2"/>
        <v/>
      </c>
      <c r="AT44" s="63"/>
      <c r="AU44" s="62"/>
      <c r="AV44" s="62"/>
      <c r="AW44" s="433"/>
      <c r="AX44" s="557"/>
      <c r="AY44" s="8"/>
      <c r="AZ44" s="3"/>
      <c r="BA44" s="18"/>
      <c r="BB44" s="18"/>
      <c r="BC44" s="12"/>
      <c r="BD44" s="416"/>
    </row>
    <row r="45" spans="1:56" s="154" customFormat="1" ht="40.35" customHeight="1" outlineLevel="1">
      <c r="A45" s="417"/>
      <c r="B45" s="554" t="str">
        <f>IF('04 Brukerregistrering'!C35="","",'04 Brukerregistrering'!C35)</f>
        <v/>
      </c>
      <c r="C45" s="446" t="str">
        <f>IF('04 Brukerregistrering'!G35="","",'04 Brukerregistrering'!G35)</f>
        <v/>
      </c>
      <c r="D45" s="588" t="str">
        <f>IF(B45="","",IF('04 Brukerregistrering'!O35&lt;&gt;"","Ja","Nei"))</f>
        <v/>
      </c>
      <c r="E45" s="553" t="str">
        <f>IF('04 Brukerregistrering'!I35="","",'04 Brukerregistrering'!I35)</f>
        <v/>
      </c>
      <c r="F45" s="556"/>
      <c r="G45" s="62"/>
      <c r="H45" s="62"/>
      <c r="I45" s="433"/>
      <c r="J45" s="557"/>
      <c r="K45" s="563"/>
      <c r="L45" s="467" t="str">
        <f t="shared" si="3"/>
        <v/>
      </c>
      <c r="M45" s="62"/>
      <c r="N45" s="63"/>
      <c r="O45" s="62"/>
      <c r="P45" s="433"/>
      <c r="Q45" s="576"/>
      <c r="R45" s="57"/>
      <c r="S45" s="58"/>
      <c r="T45" s="59"/>
      <c r="U45" s="59"/>
      <c r="V45" s="64"/>
      <c r="W45" s="467" t="str">
        <f t="shared" si="1"/>
        <v/>
      </c>
      <c r="X45" s="62"/>
      <c r="Y45" s="62"/>
      <c r="Z45" s="62"/>
      <c r="AA45" s="433"/>
      <c r="AB45" s="557"/>
      <c r="AC45" s="57"/>
      <c r="AD45" s="58"/>
      <c r="AE45" s="59"/>
      <c r="AF45" s="59"/>
      <c r="AG45" s="65"/>
      <c r="AH45" s="467" t="str">
        <f t="shared" si="0"/>
        <v/>
      </c>
      <c r="AI45" s="62"/>
      <c r="AJ45" s="62"/>
      <c r="AK45" s="62"/>
      <c r="AL45" s="433"/>
      <c r="AM45" s="557"/>
      <c r="AN45" s="57"/>
      <c r="AO45" s="58"/>
      <c r="AP45" s="59"/>
      <c r="AQ45" s="59"/>
      <c r="AR45" s="65"/>
      <c r="AS45" s="467" t="str">
        <f t="shared" si="2"/>
        <v/>
      </c>
      <c r="AT45" s="62"/>
      <c r="AU45" s="62"/>
      <c r="AV45" s="62"/>
      <c r="AW45" s="433"/>
      <c r="AX45" s="557"/>
      <c r="AY45" s="8"/>
      <c r="AZ45" s="3"/>
      <c r="BA45" s="18"/>
      <c r="BB45" s="18"/>
      <c r="BC45" s="12"/>
      <c r="BD45" s="416"/>
    </row>
    <row r="46" spans="1:56" s="154" customFormat="1" ht="40.35" customHeight="1" outlineLevel="1">
      <c r="A46" s="417"/>
      <c r="B46" s="554" t="str">
        <f>IF('04 Brukerregistrering'!C36="","",'04 Brukerregistrering'!C36)</f>
        <v/>
      </c>
      <c r="C46" s="446" t="str">
        <f>IF('04 Brukerregistrering'!G36="","",'04 Brukerregistrering'!G36)</f>
        <v/>
      </c>
      <c r="D46" s="588" t="str">
        <f>IF(B46="","",IF('04 Brukerregistrering'!O36&lt;&gt;"","Ja","Nei"))</f>
        <v/>
      </c>
      <c r="E46" s="553" t="str">
        <f>IF('04 Brukerregistrering'!I36="","",'04 Brukerregistrering'!I36)</f>
        <v/>
      </c>
      <c r="F46" s="556"/>
      <c r="G46" s="62"/>
      <c r="H46" s="62"/>
      <c r="I46" s="433"/>
      <c r="J46" s="557"/>
      <c r="K46" s="563"/>
      <c r="L46" s="467" t="str">
        <f t="shared" si="3"/>
        <v/>
      </c>
      <c r="M46" s="62"/>
      <c r="N46" s="63"/>
      <c r="O46" s="62"/>
      <c r="P46" s="433"/>
      <c r="Q46" s="576"/>
      <c r="R46" s="60"/>
      <c r="S46" s="58"/>
      <c r="T46" s="59"/>
      <c r="U46" s="59"/>
      <c r="V46" s="64"/>
      <c r="W46" s="467" t="str">
        <f t="shared" si="1"/>
        <v/>
      </c>
      <c r="X46" s="62"/>
      <c r="Y46" s="62"/>
      <c r="Z46" s="62"/>
      <c r="AA46" s="433"/>
      <c r="AB46" s="557"/>
      <c r="AC46" s="60"/>
      <c r="AD46" s="58"/>
      <c r="AE46" s="59"/>
      <c r="AF46" s="59"/>
      <c r="AG46" s="64"/>
      <c r="AH46" s="467" t="str">
        <f t="shared" si="0"/>
        <v/>
      </c>
      <c r="AI46" s="63"/>
      <c r="AJ46" s="62"/>
      <c r="AK46" s="62"/>
      <c r="AL46" s="433"/>
      <c r="AM46" s="557"/>
      <c r="AN46" s="60"/>
      <c r="AO46" s="58"/>
      <c r="AP46" s="59"/>
      <c r="AQ46" s="59"/>
      <c r="AR46" s="64"/>
      <c r="AS46" s="467" t="str">
        <f t="shared" si="2"/>
        <v/>
      </c>
      <c r="AT46" s="63"/>
      <c r="AU46" s="62"/>
      <c r="AV46" s="62"/>
      <c r="AW46" s="433"/>
      <c r="AX46" s="557"/>
      <c r="AY46" s="8"/>
      <c r="AZ46" s="3"/>
      <c r="BA46" s="18"/>
      <c r="BB46" s="18"/>
      <c r="BC46" s="12"/>
      <c r="BD46" s="416"/>
    </row>
    <row r="47" spans="1:56" s="154" customFormat="1" ht="40.35" customHeight="1" outlineLevel="1">
      <c r="A47" s="417"/>
      <c r="B47" s="554" t="str">
        <f>IF('04 Brukerregistrering'!C37="","",'04 Brukerregistrering'!C37)</f>
        <v/>
      </c>
      <c r="C47" s="446" t="str">
        <f>IF('04 Brukerregistrering'!G37="","",'04 Brukerregistrering'!G37)</f>
        <v/>
      </c>
      <c r="D47" s="588" t="str">
        <f>IF(B47="","",IF('04 Brukerregistrering'!O37&lt;&gt;"","Ja","Nei"))</f>
        <v/>
      </c>
      <c r="E47" s="553" t="str">
        <f>IF('04 Brukerregistrering'!I37="","",'04 Brukerregistrering'!I37)</f>
        <v/>
      </c>
      <c r="F47" s="556"/>
      <c r="G47" s="62"/>
      <c r="H47" s="62"/>
      <c r="I47" s="433"/>
      <c r="J47" s="557"/>
      <c r="K47" s="563"/>
      <c r="L47" s="467" t="str">
        <f t="shared" si="3"/>
        <v/>
      </c>
      <c r="M47" s="62"/>
      <c r="N47" s="63"/>
      <c r="O47" s="62"/>
      <c r="P47" s="433"/>
      <c r="Q47" s="576"/>
      <c r="R47" s="57"/>
      <c r="S47" s="58"/>
      <c r="T47" s="59"/>
      <c r="U47" s="59"/>
      <c r="V47" s="64"/>
      <c r="W47" s="467" t="str">
        <f t="shared" si="1"/>
        <v/>
      </c>
      <c r="X47" s="62"/>
      <c r="Y47" s="62"/>
      <c r="Z47" s="62"/>
      <c r="AA47" s="433"/>
      <c r="AB47" s="557"/>
      <c r="AC47" s="57"/>
      <c r="AD47" s="58"/>
      <c r="AE47" s="59"/>
      <c r="AF47" s="59"/>
      <c r="AG47" s="65"/>
      <c r="AH47" s="467" t="str">
        <f t="shared" si="0"/>
        <v/>
      </c>
      <c r="AI47" s="62"/>
      <c r="AJ47" s="62"/>
      <c r="AK47" s="62"/>
      <c r="AL47" s="433"/>
      <c r="AM47" s="557"/>
      <c r="AN47" s="57"/>
      <c r="AO47" s="58"/>
      <c r="AP47" s="59"/>
      <c r="AQ47" s="59"/>
      <c r="AR47" s="65"/>
      <c r="AS47" s="467" t="str">
        <f t="shared" si="2"/>
        <v/>
      </c>
      <c r="AT47" s="62"/>
      <c r="AU47" s="62"/>
      <c r="AV47" s="62"/>
      <c r="AW47" s="433"/>
      <c r="AX47" s="557"/>
      <c r="AY47" s="8"/>
      <c r="AZ47" s="3"/>
      <c r="BA47" s="18"/>
      <c r="BB47" s="18"/>
      <c r="BC47" s="12"/>
      <c r="BD47" s="416"/>
    </row>
    <row r="48" spans="1:56" s="154" customFormat="1" ht="40.35" customHeight="1" outlineLevel="1">
      <c r="A48" s="417"/>
      <c r="B48" s="554" t="str">
        <f>IF('04 Brukerregistrering'!C38="","",'04 Brukerregistrering'!C38)</f>
        <v/>
      </c>
      <c r="C48" s="446" t="str">
        <f>IF('04 Brukerregistrering'!G38="","",'04 Brukerregistrering'!G38)</f>
        <v/>
      </c>
      <c r="D48" s="588" t="str">
        <f>IF(B48="","",IF('04 Brukerregistrering'!O38&lt;&gt;"","Ja","Nei"))</f>
        <v/>
      </c>
      <c r="E48" s="553" t="str">
        <f>IF('04 Brukerregistrering'!I38="","",'04 Brukerregistrering'!I38)</f>
        <v/>
      </c>
      <c r="F48" s="556"/>
      <c r="G48" s="62"/>
      <c r="H48" s="62"/>
      <c r="I48" s="433"/>
      <c r="J48" s="557"/>
      <c r="K48" s="563"/>
      <c r="L48" s="467" t="str">
        <f t="shared" si="3"/>
        <v/>
      </c>
      <c r="M48" s="62"/>
      <c r="N48" s="63"/>
      <c r="O48" s="62"/>
      <c r="P48" s="433"/>
      <c r="Q48" s="576"/>
      <c r="R48" s="60"/>
      <c r="S48" s="58"/>
      <c r="T48" s="59"/>
      <c r="U48" s="59"/>
      <c r="V48" s="64"/>
      <c r="W48" s="467" t="str">
        <f t="shared" si="1"/>
        <v/>
      </c>
      <c r="X48" s="62"/>
      <c r="Y48" s="62"/>
      <c r="Z48" s="62"/>
      <c r="AA48" s="433"/>
      <c r="AB48" s="557"/>
      <c r="AC48" s="60"/>
      <c r="AD48" s="58"/>
      <c r="AE48" s="59"/>
      <c r="AF48" s="59"/>
      <c r="AG48" s="64"/>
      <c r="AH48" s="467" t="str">
        <f t="shared" si="0"/>
        <v/>
      </c>
      <c r="AI48" s="63"/>
      <c r="AJ48" s="62"/>
      <c r="AK48" s="62"/>
      <c r="AL48" s="433"/>
      <c r="AM48" s="557"/>
      <c r="AN48" s="60"/>
      <c r="AO48" s="58"/>
      <c r="AP48" s="59"/>
      <c r="AQ48" s="59"/>
      <c r="AR48" s="64"/>
      <c r="AS48" s="467" t="str">
        <f t="shared" si="2"/>
        <v/>
      </c>
      <c r="AT48" s="63"/>
      <c r="AU48" s="62"/>
      <c r="AV48" s="62"/>
      <c r="AW48" s="433"/>
      <c r="AX48" s="557"/>
      <c r="AY48" s="8"/>
      <c r="AZ48" s="3"/>
      <c r="BA48" s="18"/>
      <c r="BB48" s="18"/>
      <c r="BC48" s="12"/>
      <c r="BD48" s="416"/>
    </row>
    <row r="49" spans="1:56" s="154" customFormat="1" ht="40.35" customHeight="1" outlineLevel="1">
      <c r="A49" s="417"/>
      <c r="B49" s="554" t="str">
        <f>IF('04 Brukerregistrering'!C39="","",'04 Brukerregistrering'!C39)</f>
        <v/>
      </c>
      <c r="C49" s="446" t="str">
        <f>IF('04 Brukerregistrering'!G39="","",'04 Brukerregistrering'!G39)</f>
        <v/>
      </c>
      <c r="D49" s="588" t="str">
        <f>IF(B49="","",IF('04 Brukerregistrering'!O39&lt;&gt;"","Ja","Nei"))</f>
        <v/>
      </c>
      <c r="E49" s="553" t="str">
        <f>IF('04 Brukerregistrering'!I39="","",'04 Brukerregistrering'!I39)</f>
        <v/>
      </c>
      <c r="F49" s="556"/>
      <c r="G49" s="62"/>
      <c r="H49" s="62"/>
      <c r="I49" s="433"/>
      <c r="J49" s="557"/>
      <c r="K49" s="563"/>
      <c r="L49" s="467" t="str">
        <f t="shared" si="3"/>
        <v/>
      </c>
      <c r="M49" s="62"/>
      <c r="N49" s="63"/>
      <c r="O49" s="62"/>
      <c r="P49" s="433"/>
      <c r="Q49" s="576"/>
      <c r="R49" s="57"/>
      <c r="S49" s="58"/>
      <c r="T49" s="59"/>
      <c r="U49" s="59"/>
      <c r="V49" s="64"/>
      <c r="W49" s="467" t="str">
        <f t="shared" si="1"/>
        <v/>
      </c>
      <c r="X49" s="62"/>
      <c r="Y49" s="62"/>
      <c r="Z49" s="62"/>
      <c r="AA49" s="433"/>
      <c r="AB49" s="557"/>
      <c r="AC49" s="57"/>
      <c r="AD49" s="58"/>
      <c r="AE49" s="59"/>
      <c r="AF49" s="59"/>
      <c r="AG49" s="65"/>
      <c r="AH49" s="467" t="str">
        <f t="shared" si="0"/>
        <v/>
      </c>
      <c r="AI49" s="62"/>
      <c r="AJ49" s="62"/>
      <c r="AK49" s="62"/>
      <c r="AL49" s="433"/>
      <c r="AM49" s="557"/>
      <c r="AN49" s="57"/>
      <c r="AO49" s="58"/>
      <c r="AP49" s="59"/>
      <c r="AQ49" s="59"/>
      <c r="AR49" s="65"/>
      <c r="AS49" s="467" t="str">
        <f t="shared" si="2"/>
        <v/>
      </c>
      <c r="AT49" s="62"/>
      <c r="AU49" s="62"/>
      <c r="AV49" s="62"/>
      <c r="AW49" s="433"/>
      <c r="AX49" s="557"/>
      <c r="AY49" s="8"/>
      <c r="AZ49" s="3"/>
      <c r="BA49" s="18"/>
      <c r="BB49" s="18"/>
      <c r="BC49" s="12"/>
      <c r="BD49" s="416"/>
    </row>
    <row r="50" spans="1:56" s="154" customFormat="1" ht="40.35" customHeight="1" outlineLevel="1">
      <c r="A50" s="417"/>
      <c r="B50" s="554" t="str">
        <f>IF('04 Brukerregistrering'!C40="","",'04 Brukerregistrering'!C40)</f>
        <v/>
      </c>
      <c r="C50" s="446" t="str">
        <f>IF('04 Brukerregistrering'!G40="","",'04 Brukerregistrering'!G40)</f>
        <v/>
      </c>
      <c r="D50" s="588" t="str">
        <f>IF(B50="","",IF('04 Brukerregistrering'!O40&lt;&gt;"","Ja","Nei"))</f>
        <v/>
      </c>
      <c r="E50" s="553" t="str">
        <f>IF('04 Brukerregistrering'!I40="","",'04 Brukerregistrering'!I40)</f>
        <v/>
      </c>
      <c r="F50" s="556"/>
      <c r="G50" s="62"/>
      <c r="H50" s="62"/>
      <c r="I50" s="433"/>
      <c r="J50" s="557"/>
      <c r="K50" s="563"/>
      <c r="L50" s="467" t="str">
        <f t="shared" si="3"/>
        <v/>
      </c>
      <c r="M50" s="62"/>
      <c r="N50" s="63"/>
      <c r="O50" s="62"/>
      <c r="P50" s="433"/>
      <c r="Q50" s="576"/>
      <c r="R50" s="60"/>
      <c r="S50" s="58"/>
      <c r="T50" s="59"/>
      <c r="U50" s="59"/>
      <c r="V50" s="64"/>
      <c r="W50" s="467" t="str">
        <f t="shared" si="1"/>
        <v/>
      </c>
      <c r="X50" s="62"/>
      <c r="Y50" s="62"/>
      <c r="Z50" s="62"/>
      <c r="AA50" s="433"/>
      <c r="AB50" s="557"/>
      <c r="AC50" s="60"/>
      <c r="AD50" s="58"/>
      <c r="AE50" s="59"/>
      <c r="AF50" s="59"/>
      <c r="AG50" s="64"/>
      <c r="AH50" s="467" t="str">
        <f t="shared" si="0"/>
        <v/>
      </c>
      <c r="AI50" s="63"/>
      <c r="AJ50" s="62"/>
      <c r="AK50" s="62"/>
      <c r="AL50" s="433"/>
      <c r="AM50" s="557"/>
      <c r="AN50" s="60"/>
      <c r="AO50" s="58"/>
      <c r="AP50" s="59"/>
      <c r="AQ50" s="59"/>
      <c r="AR50" s="64"/>
      <c r="AS50" s="467" t="str">
        <f t="shared" si="2"/>
        <v/>
      </c>
      <c r="AT50" s="63"/>
      <c r="AU50" s="62"/>
      <c r="AV50" s="62"/>
      <c r="AW50" s="433"/>
      <c r="AX50" s="557"/>
      <c r="AY50" s="8"/>
      <c r="AZ50" s="3"/>
      <c r="BA50" s="18"/>
      <c r="BB50" s="18"/>
      <c r="BC50" s="12"/>
      <c r="BD50" s="416"/>
    </row>
    <row r="51" spans="1:56" s="154" customFormat="1" ht="40.35" customHeight="1" outlineLevel="1">
      <c r="A51" s="417"/>
      <c r="B51" s="554" t="str">
        <f>IF('04 Brukerregistrering'!C41="","",'04 Brukerregistrering'!C41)</f>
        <v/>
      </c>
      <c r="C51" s="446" t="str">
        <f>IF('04 Brukerregistrering'!G41="","",'04 Brukerregistrering'!G41)</f>
        <v/>
      </c>
      <c r="D51" s="588" t="str">
        <f>IF(B51="","",IF('04 Brukerregistrering'!O41&lt;&gt;"","Ja","Nei"))</f>
        <v/>
      </c>
      <c r="E51" s="553" t="str">
        <f>IF('04 Brukerregistrering'!I41="","",'04 Brukerregistrering'!I41)</f>
        <v/>
      </c>
      <c r="F51" s="556"/>
      <c r="G51" s="62"/>
      <c r="H51" s="62"/>
      <c r="I51" s="433"/>
      <c r="J51" s="557"/>
      <c r="K51" s="563"/>
      <c r="L51" s="467" t="str">
        <f t="shared" si="3"/>
        <v/>
      </c>
      <c r="M51" s="62"/>
      <c r="N51" s="63"/>
      <c r="O51" s="62"/>
      <c r="P51" s="433"/>
      <c r="Q51" s="576"/>
      <c r="R51" s="57"/>
      <c r="S51" s="58"/>
      <c r="T51" s="59"/>
      <c r="U51" s="59"/>
      <c r="V51" s="64"/>
      <c r="W51" s="467" t="str">
        <f t="shared" si="1"/>
        <v/>
      </c>
      <c r="X51" s="62"/>
      <c r="Y51" s="62"/>
      <c r="Z51" s="62"/>
      <c r="AA51" s="433"/>
      <c r="AB51" s="557"/>
      <c r="AC51" s="57"/>
      <c r="AD51" s="58"/>
      <c r="AE51" s="59"/>
      <c r="AF51" s="59"/>
      <c r="AG51" s="65"/>
      <c r="AH51" s="467" t="str">
        <f t="shared" si="0"/>
        <v/>
      </c>
      <c r="AI51" s="62"/>
      <c r="AJ51" s="62"/>
      <c r="AK51" s="62"/>
      <c r="AL51" s="433"/>
      <c r="AM51" s="557"/>
      <c r="AN51" s="57"/>
      <c r="AO51" s="58"/>
      <c r="AP51" s="59"/>
      <c r="AQ51" s="59"/>
      <c r="AR51" s="65"/>
      <c r="AS51" s="467" t="str">
        <f t="shared" si="2"/>
        <v/>
      </c>
      <c r="AT51" s="62"/>
      <c r="AU51" s="62"/>
      <c r="AV51" s="62"/>
      <c r="AW51" s="433"/>
      <c r="AX51" s="557"/>
      <c r="AY51" s="8"/>
      <c r="AZ51" s="3"/>
      <c r="BA51" s="18"/>
      <c r="BB51" s="18"/>
      <c r="BC51" s="12"/>
      <c r="BD51" s="416"/>
    </row>
    <row r="52" spans="1:56" s="154" customFormat="1" ht="40.35" customHeight="1" outlineLevel="1">
      <c r="A52" s="417"/>
      <c r="B52" s="554" t="str">
        <f>IF('04 Brukerregistrering'!C42="","",'04 Brukerregistrering'!C42)</f>
        <v/>
      </c>
      <c r="C52" s="446" t="str">
        <f>IF('04 Brukerregistrering'!G42="","",'04 Brukerregistrering'!G42)</f>
        <v/>
      </c>
      <c r="D52" s="588" t="str">
        <f>IF(B52="","",IF('04 Brukerregistrering'!O42&lt;&gt;"","Ja","Nei"))</f>
        <v/>
      </c>
      <c r="E52" s="553" t="str">
        <f>IF('04 Brukerregistrering'!I42="","",'04 Brukerregistrering'!I42)</f>
        <v/>
      </c>
      <c r="F52" s="556"/>
      <c r="G52" s="62"/>
      <c r="H52" s="62"/>
      <c r="I52" s="433"/>
      <c r="J52" s="557"/>
      <c r="K52" s="563"/>
      <c r="L52" s="467" t="str">
        <f t="shared" si="3"/>
        <v/>
      </c>
      <c r="M52" s="62"/>
      <c r="N52" s="63"/>
      <c r="O52" s="62"/>
      <c r="P52" s="433"/>
      <c r="Q52" s="576"/>
      <c r="R52" s="60"/>
      <c r="S52" s="58"/>
      <c r="T52" s="59"/>
      <c r="U52" s="59"/>
      <c r="V52" s="64"/>
      <c r="W52" s="467" t="str">
        <f t="shared" si="1"/>
        <v/>
      </c>
      <c r="X52" s="62"/>
      <c r="Y52" s="62"/>
      <c r="Z52" s="62"/>
      <c r="AA52" s="433"/>
      <c r="AB52" s="557"/>
      <c r="AC52" s="60"/>
      <c r="AD52" s="58"/>
      <c r="AE52" s="59"/>
      <c r="AF52" s="59"/>
      <c r="AG52" s="64"/>
      <c r="AH52" s="467" t="str">
        <f t="shared" si="0"/>
        <v/>
      </c>
      <c r="AI52" s="63"/>
      <c r="AJ52" s="62"/>
      <c r="AK52" s="62"/>
      <c r="AL52" s="433"/>
      <c r="AM52" s="557"/>
      <c r="AN52" s="60"/>
      <c r="AO52" s="58"/>
      <c r="AP52" s="59"/>
      <c r="AQ52" s="59"/>
      <c r="AR52" s="64"/>
      <c r="AS52" s="467" t="str">
        <f t="shared" si="2"/>
        <v/>
      </c>
      <c r="AT52" s="63"/>
      <c r="AU52" s="62"/>
      <c r="AV52" s="62"/>
      <c r="AW52" s="433"/>
      <c r="AX52" s="557"/>
      <c r="AY52" s="8"/>
      <c r="AZ52" s="3"/>
      <c r="BA52" s="18"/>
      <c r="BB52" s="18"/>
      <c r="BC52" s="12"/>
      <c r="BD52" s="416"/>
    </row>
    <row r="53" spans="1:56" s="154" customFormat="1" ht="40.35" customHeight="1" outlineLevel="1">
      <c r="A53" s="417"/>
      <c r="B53" s="554" t="str">
        <f>IF('04 Brukerregistrering'!C43="","",'04 Brukerregistrering'!C43)</f>
        <v/>
      </c>
      <c r="C53" s="446" t="str">
        <f>IF('04 Brukerregistrering'!G43="","",'04 Brukerregistrering'!G43)</f>
        <v/>
      </c>
      <c r="D53" s="588" t="str">
        <f>IF(B53="","",IF('04 Brukerregistrering'!O43&lt;&gt;"","Ja","Nei"))</f>
        <v/>
      </c>
      <c r="E53" s="553" t="str">
        <f>IF('04 Brukerregistrering'!I43="","",'04 Brukerregistrering'!I43)</f>
        <v/>
      </c>
      <c r="F53" s="556"/>
      <c r="G53" s="62"/>
      <c r="H53" s="62"/>
      <c r="I53" s="433"/>
      <c r="J53" s="557"/>
      <c r="K53" s="563"/>
      <c r="L53" s="467" t="str">
        <f t="shared" si="3"/>
        <v/>
      </c>
      <c r="M53" s="62"/>
      <c r="N53" s="63"/>
      <c r="O53" s="62"/>
      <c r="P53" s="433"/>
      <c r="Q53" s="576"/>
      <c r="R53" s="57"/>
      <c r="S53" s="58"/>
      <c r="T53" s="59"/>
      <c r="U53" s="59"/>
      <c r="V53" s="64"/>
      <c r="W53" s="467" t="str">
        <f t="shared" si="1"/>
        <v/>
      </c>
      <c r="X53" s="62"/>
      <c r="Y53" s="62"/>
      <c r="Z53" s="62"/>
      <c r="AA53" s="433"/>
      <c r="AB53" s="557"/>
      <c r="AC53" s="57"/>
      <c r="AD53" s="58"/>
      <c r="AE53" s="59"/>
      <c r="AF53" s="59"/>
      <c r="AG53" s="65"/>
      <c r="AH53" s="467" t="str">
        <f t="shared" si="0"/>
        <v/>
      </c>
      <c r="AI53" s="62"/>
      <c r="AJ53" s="62"/>
      <c r="AK53" s="62"/>
      <c r="AL53" s="433"/>
      <c r="AM53" s="557"/>
      <c r="AN53" s="57"/>
      <c r="AO53" s="58"/>
      <c r="AP53" s="59"/>
      <c r="AQ53" s="59"/>
      <c r="AR53" s="65"/>
      <c r="AS53" s="467" t="str">
        <f t="shared" si="2"/>
        <v/>
      </c>
      <c r="AT53" s="62"/>
      <c r="AU53" s="62"/>
      <c r="AV53" s="62"/>
      <c r="AW53" s="433"/>
      <c r="AX53" s="557"/>
      <c r="AY53" s="8"/>
      <c r="AZ53" s="3"/>
      <c r="BA53" s="18"/>
      <c r="BB53" s="18"/>
      <c r="BC53" s="12"/>
      <c r="BD53" s="416"/>
    </row>
    <row r="54" spans="1:56" s="154" customFormat="1" ht="40.35" customHeight="1" outlineLevel="1">
      <c r="A54" s="417"/>
      <c r="B54" s="554" t="str">
        <f>IF('04 Brukerregistrering'!C44="","",'04 Brukerregistrering'!C44)</f>
        <v/>
      </c>
      <c r="C54" s="446" t="str">
        <f>IF('04 Brukerregistrering'!G44="","",'04 Brukerregistrering'!G44)</f>
        <v/>
      </c>
      <c r="D54" s="588" t="str">
        <f>IF(B54="","",IF('04 Brukerregistrering'!O44&lt;&gt;"","Ja","Nei"))</f>
        <v/>
      </c>
      <c r="E54" s="553" t="str">
        <f>IF('04 Brukerregistrering'!I44="","",'04 Brukerregistrering'!I44)</f>
        <v/>
      </c>
      <c r="F54" s="556"/>
      <c r="G54" s="62"/>
      <c r="H54" s="62"/>
      <c r="I54" s="433"/>
      <c r="J54" s="557"/>
      <c r="K54" s="563"/>
      <c r="L54" s="467" t="str">
        <f t="shared" si="3"/>
        <v/>
      </c>
      <c r="M54" s="62"/>
      <c r="N54" s="63"/>
      <c r="O54" s="62"/>
      <c r="P54" s="433"/>
      <c r="Q54" s="576"/>
      <c r="R54" s="60"/>
      <c r="S54" s="58"/>
      <c r="T54" s="59"/>
      <c r="U54" s="59"/>
      <c r="V54" s="64"/>
      <c r="W54" s="467" t="str">
        <f t="shared" si="1"/>
        <v/>
      </c>
      <c r="X54" s="62"/>
      <c r="Y54" s="62"/>
      <c r="Z54" s="62"/>
      <c r="AA54" s="433"/>
      <c r="AB54" s="557"/>
      <c r="AC54" s="60"/>
      <c r="AD54" s="58"/>
      <c r="AE54" s="59"/>
      <c r="AF54" s="59"/>
      <c r="AG54" s="64"/>
      <c r="AH54" s="467" t="str">
        <f t="shared" si="0"/>
        <v/>
      </c>
      <c r="AI54" s="63"/>
      <c r="AJ54" s="62"/>
      <c r="AK54" s="62"/>
      <c r="AL54" s="433"/>
      <c r="AM54" s="557"/>
      <c r="AN54" s="60"/>
      <c r="AO54" s="58"/>
      <c r="AP54" s="59"/>
      <c r="AQ54" s="59"/>
      <c r="AR54" s="64"/>
      <c r="AS54" s="467" t="str">
        <f t="shared" si="2"/>
        <v/>
      </c>
      <c r="AT54" s="63"/>
      <c r="AU54" s="62"/>
      <c r="AV54" s="62"/>
      <c r="AW54" s="433"/>
      <c r="AX54" s="557"/>
      <c r="AY54" s="8"/>
      <c r="AZ54" s="3"/>
      <c r="BA54" s="18"/>
      <c r="BB54" s="18"/>
      <c r="BC54" s="12"/>
      <c r="BD54" s="416"/>
    </row>
    <row r="55" spans="1:56" s="154" customFormat="1" ht="40.35" customHeight="1" outlineLevel="1">
      <c r="A55" s="417"/>
      <c r="B55" s="554" t="str">
        <f>IF('04 Brukerregistrering'!C45="","",'04 Brukerregistrering'!C45)</f>
        <v/>
      </c>
      <c r="C55" s="446" t="str">
        <f>IF('04 Brukerregistrering'!G45="","",'04 Brukerregistrering'!G45)</f>
        <v/>
      </c>
      <c r="D55" s="588" t="str">
        <f>IF(B55="","",IF('04 Brukerregistrering'!O45&lt;&gt;"","Ja","Nei"))</f>
        <v/>
      </c>
      <c r="E55" s="553" t="str">
        <f>IF('04 Brukerregistrering'!I45="","",'04 Brukerregistrering'!I45)</f>
        <v/>
      </c>
      <c r="F55" s="556"/>
      <c r="G55" s="62"/>
      <c r="H55" s="62"/>
      <c r="I55" s="433"/>
      <c r="J55" s="557"/>
      <c r="K55" s="563"/>
      <c r="L55" s="467" t="str">
        <f t="shared" si="3"/>
        <v/>
      </c>
      <c r="M55" s="62"/>
      <c r="N55" s="63"/>
      <c r="O55" s="62"/>
      <c r="P55" s="433"/>
      <c r="Q55" s="576"/>
      <c r="R55" s="57"/>
      <c r="S55" s="58"/>
      <c r="T55" s="59"/>
      <c r="U55" s="59"/>
      <c r="V55" s="64"/>
      <c r="W55" s="467" t="str">
        <f t="shared" si="1"/>
        <v/>
      </c>
      <c r="X55" s="62"/>
      <c r="Y55" s="62"/>
      <c r="Z55" s="62"/>
      <c r="AA55" s="433"/>
      <c r="AB55" s="557"/>
      <c r="AC55" s="57"/>
      <c r="AD55" s="58"/>
      <c r="AE55" s="59"/>
      <c r="AF55" s="59"/>
      <c r="AG55" s="65"/>
      <c r="AH55" s="467" t="str">
        <f t="shared" si="0"/>
        <v/>
      </c>
      <c r="AI55" s="62"/>
      <c r="AJ55" s="62"/>
      <c r="AK55" s="62"/>
      <c r="AL55" s="433"/>
      <c r="AM55" s="557"/>
      <c r="AN55" s="57"/>
      <c r="AO55" s="58"/>
      <c r="AP55" s="59"/>
      <c r="AQ55" s="59"/>
      <c r="AR55" s="65"/>
      <c r="AS55" s="467" t="str">
        <f t="shared" si="2"/>
        <v/>
      </c>
      <c r="AT55" s="62"/>
      <c r="AU55" s="62"/>
      <c r="AV55" s="62"/>
      <c r="AW55" s="433"/>
      <c r="AX55" s="557"/>
      <c r="AY55" s="8"/>
      <c r="AZ55" s="3"/>
      <c r="BA55" s="18"/>
      <c r="BB55" s="18"/>
      <c r="BC55" s="12"/>
      <c r="BD55" s="416"/>
    </row>
    <row r="56" spans="1:56" s="154" customFormat="1" ht="40.35" customHeight="1" outlineLevel="1">
      <c r="A56" s="417"/>
      <c r="B56" s="554" t="str">
        <f>IF('04 Brukerregistrering'!C46="","",'04 Brukerregistrering'!C46)</f>
        <v/>
      </c>
      <c r="C56" s="446" t="str">
        <f>IF('04 Brukerregistrering'!G46="","",'04 Brukerregistrering'!G46)</f>
        <v/>
      </c>
      <c r="D56" s="588" t="str">
        <f>IF(B56="","",IF('04 Brukerregistrering'!O46&lt;&gt;"","Ja","Nei"))</f>
        <v/>
      </c>
      <c r="E56" s="553" t="str">
        <f>IF('04 Brukerregistrering'!I46="","",'04 Brukerregistrering'!I46)</f>
        <v/>
      </c>
      <c r="F56" s="556"/>
      <c r="G56" s="62"/>
      <c r="H56" s="62"/>
      <c r="I56" s="433"/>
      <c r="J56" s="557"/>
      <c r="K56" s="563"/>
      <c r="L56" s="467" t="str">
        <f t="shared" ref="L56:L87" si="4">IF(ISBLANK(K56), "", DATEDIF(F56, K56, "M"))</f>
        <v/>
      </c>
      <c r="M56" s="62"/>
      <c r="N56" s="63"/>
      <c r="O56" s="62"/>
      <c r="P56" s="433"/>
      <c r="Q56" s="576"/>
      <c r="R56" s="60"/>
      <c r="S56" s="58"/>
      <c r="T56" s="59"/>
      <c r="U56" s="59"/>
      <c r="V56" s="64"/>
      <c r="W56" s="467" t="str">
        <f t="shared" si="1"/>
        <v/>
      </c>
      <c r="X56" s="62"/>
      <c r="Y56" s="62"/>
      <c r="Z56" s="62"/>
      <c r="AA56" s="433"/>
      <c r="AB56" s="557"/>
      <c r="AC56" s="60"/>
      <c r="AD56" s="58"/>
      <c r="AE56" s="59"/>
      <c r="AF56" s="59"/>
      <c r="AG56" s="64"/>
      <c r="AH56" s="467" t="str">
        <f t="shared" si="0"/>
        <v/>
      </c>
      <c r="AI56" s="63"/>
      <c r="AJ56" s="62"/>
      <c r="AK56" s="62"/>
      <c r="AL56" s="433"/>
      <c r="AM56" s="557"/>
      <c r="AN56" s="60"/>
      <c r="AO56" s="58"/>
      <c r="AP56" s="59"/>
      <c r="AQ56" s="59"/>
      <c r="AR56" s="64"/>
      <c r="AS56" s="467" t="str">
        <f t="shared" si="2"/>
        <v/>
      </c>
      <c r="AT56" s="63"/>
      <c r="AU56" s="62"/>
      <c r="AV56" s="62"/>
      <c r="AW56" s="433"/>
      <c r="AX56" s="557"/>
      <c r="AY56" s="8"/>
      <c r="AZ56" s="3"/>
      <c r="BA56" s="18"/>
      <c r="BB56" s="18"/>
      <c r="BC56" s="12"/>
      <c r="BD56" s="416"/>
    </row>
    <row r="57" spans="1:56" s="154" customFormat="1" ht="40.35" customHeight="1" outlineLevel="1">
      <c r="A57" s="417"/>
      <c r="B57" s="554" t="str">
        <f>IF('04 Brukerregistrering'!C47="","",'04 Brukerregistrering'!C47)</f>
        <v/>
      </c>
      <c r="C57" s="446" t="str">
        <f>IF('04 Brukerregistrering'!G47="","",'04 Brukerregistrering'!G47)</f>
        <v/>
      </c>
      <c r="D57" s="588" t="str">
        <f>IF(B57="","",IF('04 Brukerregistrering'!O47&lt;&gt;"","Ja","Nei"))</f>
        <v/>
      </c>
      <c r="E57" s="553" t="str">
        <f>IF('04 Brukerregistrering'!I47="","",'04 Brukerregistrering'!I47)</f>
        <v/>
      </c>
      <c r="F57" s="556"/>
      <c r="G57" s="62"/>
      <c r="H57" s="62"/>
      <c r="I57" s="433"/>
      <c r="J57" s="557"/>
      <c r="K57" s="563"/>
      <c r="L57" s="467" t="str">
        <f t="shared" si="4"/>
        <v/>
      </c>
      <c r="M57" s="62"/>
      <c r="N57" s="63"/>
      <c r="O57" s="62"/>
      <c r="P57" s="433"/>
      <c r="Q57" s="576"/>
      <c r="R57" s="57"/>
      <c r="S57" s="58"/>
      <c r="T57" s="59"/>
      <c r="U57" s="59"/>
      <c r="V57" s="64"/>
      <c r="W57" s="467" t="str">
        <f t="shared" si="1"/>
        <v/>
      </c>
      <c r="X57" s="62"/>
      <c r="Y57" s="62"/>
      <c r="Z57" s="62"/>
      <c r="AA57" s="433"/>
      <c r="AB57" s="557"/>
      <c r="AC57" s="57"/>
      <c r="AD57" s="58"/>
      <c r="AE57" s="59"/>
      <c r="AF57" s="59"/>
      <c r="AG57" s="65"/>
      <c r="AH57" s="467" t="str">
        <f t="shared" si="0"/>
        <v/>
      </c>
      <c r="AI57" s="62"/>
      <c r="AJ57" s="62"/>
      <c r="AK57" s="62"/>
      <c r="AL57" s="433"/>
      <c r="AM57" s="557"/>
      <c r="AN57" s="57"/>
      <c r="AO57" s="58"/>
      <c r="AP57" s="59"/>
      <c r="AQ57" s="59"/>
      <c r="AR57" s="65"/>
      <c r="AS57" s="467" t="str">
        <f t="shared" si="2"/>
        <v/>
      </c>
      <c r="AT57" s="62"/>
      <c r="AU57" s="62"/>
      <c r="AV57" s="62"/>
      <c r="AW57" s="433"/>
      <c r="AX57" s="557"/>
      <c r="AY57" s="8"/>
      <c r="AZ57" s="3"/>
      <c r="BA57" s="18"/>
      <c r="BB57" s="18"/>
      <c r="BC57" s="12"/>
      <c r="BD57" s="416"/>
    </row>
    <row r="58" spans="1:56" s="154" customFormat="1" ht="40.35" customHeight="1" outlineLevel="1">
      <c r="A58" s="417"/>
      <c r="B58" s="554" t="str">
        <f>IF('04 Brukerregistrering'!C48="","",'04 Brukerregistrering'!C48)</f>
        <v/>
      </c>
      <c r="C58" s="446" t="str">
        <f>IF('04 Brukerregistrering'!G48="","",'04 Brukerregistrering'!G48)</f>
        <v/>
      </c>
      <c r="D58" s="588" t="str">
        <f>IF(B58="","",IF('04 Brukerregistrering'!O48&lt;&gt;"","Ja","Nei"))</f>
        <v/>
      </c>
      <c r="E58" s="553" t="str">
        <f>IF('04 Brukerregistrering'!I48="","",'04 Brukerregistrering'!I48)</f>
        <v/>
      </c>
      <c r="F58" s="556"/>
      <c r="G58" s="62"/>
      <c r="H58" s="62"/>
      <c r="I58" s="433"/>
      <c r="J58" s="557"/>
      <c r="K58" s="563"/>
      <c r="L58" s="467" t="str">
        <f t="shared" si="4"/>
        <v/>
      </c>
      <c r="M58" s="62"/>
      <c r="N58" s="63"/>
      <c r="O58" s="62"/>
      <c r="P58" s="433"/>
      <c r="Q58" s="576"/>
      <c r="R58" s="60"/>
      <c r="S58" s="58"/>
      <c r="T58" s="59"/>
      <c r="U58" s="59"/>
      <c r="V58" s="64"/>
      <c r="W58" s="467" t="str">
        <f t="shared" si="1"/>
        <v/>
      </c>
      <c r="X58" s="62"/>
      <c r="Y58" s="62"/>
      <c r="Z58" s="62"/>
      <c r="AA58" s="433"/>
      <c r="AB58" s="557"/>
      <c r="AC58" s="60"/>
      <c r="AD58" s="58"/>
      <c r="AE58" s="59"/>
      <c r="AF58" s="59"/>
      <c r="AG58" s="64"/>
      <c r="AH58" s="467" t="str">
        <f t="shared" si="0"/>
        <v/>
      </c>
      <c r="AI58" s="63"/>
      <c r="AJ58" s="62"/>
      <c r="AK58" s="62"/>
      <c r="AL58" s="433"/>
      <c r="AM58" s="557"/>
      <c r="AN58" s="60"/>
      <c r="AO58" s="58"/>
      <c r="AP58" s="59"/>
      <c r="AQ58" s="59"/>
      <c r="AR58" s="64"/>
      <c r="AS58" s="467" t="str">
        <f t="shared" si="2"/>
        <v/>
      </c>
      <c r="AT58" s="63"/>
      <c r="AU58" s="62"/>
      <c r="AV58" s="62"/>
      <c r="AW58" s="433"/>
      <c r="AX58" s="557"/>
      <c r="AY58" s="8"/>
      <c r="AZ58" s="3"/>
      <c r="BA58" s="18"/>
      <c r="BB58" s="18"/>
      <c r="BC58" s="12"/>
      <c r="BD58" s="416"/>
    </row>
    <row r="59" spans="1:56" s="154" customFormat="1" ht="40.35" customHeight="1" outlineLevel="1">
      <c r="A59" s="417"/>
      <c r="B59" s="554" t="str">
        <f>IF('04 Brukerregistrering'!C49="","",'04 Brukerregistrering'!C49)</f>
        <v/>
      </c>
      <c r="C59" s="446" t="str">
        <f>IF('04 Brukerregistrering'!G49="","",'04 Brukerregistrering'!G49)</f>
        <v/>
      </c>
      <c r="D59" s="588" t="str">
        <f>IF(B59="","",IF('04 Brukerregistrering'!O49&lt;&gt;"","Ja","Nei"))</f>
        <v/>
      </c>
      <c r="E59" s="553" t="str">
        <f>IF('04 Brukerregistrering'!I49="","",'04 Brukerregistrering'!I49)</f>
        <v/>
      </c>
      <c r="F59" s="556"/>
      <c r="G59" s="62"/>
      <c r="H59" s="62"/>
      <c r="I59" s="433"/>
      <c r="J59" s="557"/>
      <c r="K59" s="563"/>
      <c r="L59" s="467" t="str">
        <f t="shared" si="4"/>
        <v/>
      </c>
      <c r="M59" s="62"/>
      <c r="N59" s="63"/>
      <c r="O59" s="62"/>
      <c r="P59" s="433"/>
      <c r="Q59" s="576"/>
      <c r="R59" s="57"/>
      <c r="S59" s="58"/>
      <c r="T59" s="59"/>
      <c r="U59" s="59"/>
      <c r="V59" s="64"/>
      <c r="W59" s="467" t="str">
        <f t="shared" si="1"/>
        <v/>
      </c>
      <c r="X59" s="62"/>
      <c r="Y59" s="62"/>
      <c r="Z59" s="62"/>
      <c r="AA59" s="433"/>
      <c r="AB59" s="557"/>
      <c r="AC59" s="57"/>
      <c r="AD59" s="58"/>
      <c r="AE59" s="59"/>
      <c r="AF59" s="59"/>
      <c r="AG59" s="65"/>
      <c r="AH59" s="467" t="str">
        <f t="shared" si="0"/>
        <v/>
      </c>
      <c r="AI59" s="62"/>
      <c r="AJ59" s="62"/>
      <c r="AK59" s="62"/>
      <c r="AL59" s="433"/>
      <c r="AM59" s="557"/>
      <c r="AN59" s="57"/>
      <c r="AO59" s="58"/>
      <c r="AP59" s="59"/>
      <c r="AQ59" s="59"/>
      <c r="AR59" s="65"/>
      <c r="AS59" s="467" t="str">
        <f t="shared" si="2"/>
        <v/>
      </c>
      <c r="AT59" s="62"/>
      <c r="AU59" s="62"/>
      <c r="AV59" s="62"/>
      <c r="AW59" s="433"/>
      <c r="AX59" s="557"/>
      <c r="AY59" s="8"/>
      <c r="AZ59" s="3"/>
      <c r="BA59" s="18"/>
      <c r="BB59" s="18"/>
      <c r="BC59" s="12"/>
      <c r="BD59" s="416"/>
    </row>
    <row r="60" spans="1:56" s="154" customFormat="1" ht="40.35" customHeight="1" outlineLevel="1">
      <c r="A60" s="417"/>
      <c r="B60" s="554" t="str">
        <f>IF('04 Brukerregistrering'!C50="","",'04 Brukerregistrering'!C50)</f>
        <v/>
      </c>
      <c r="C60" s="446" t="str">
        <f>IF('04 Brukerregistrering'!G50="","",'04 Brukerregistrering'!G50)</f>
        <v/>
      </c>
      <c r="D60" s="588" t="str">
        <f>IF(B60="","",IF('04 Brukerregistrering'!O50&lt;&gt;"","Ja","Nei"))</f>
        <v/>
      </c>
      <c r="E60" s="553" t="str">
        <f>IF('04 Brukerregistrering'!I50="","",'04 Brukerregistrering'!I50)</f>
        <v/>
      </c>
      <c r="F60" s="556"/>
      <c r="G60" s="62"/>
      <c r="H60" s="62"/>
      <c r="I60" s="433"/>
      <c r="J60" s="557"/>
      <c r="K60" s="563"/>
      <c r="L60" s="467" t="str">
        <f t="shared" si="4"/>
        <v/>
      </c>
      <c r="M60" s="62"/>
      <c r="N60" s="63"/>
      <c r="O60" s="62"/>
      <c r="P60" s="433"/>
      <c r="Q60" s="576"/>
      <c r="R60" s="60"/>
      <c r="S60" s="58"/>
      <c r="T60" s="59"/>
      <c r="U60" s="59"/>
      <c r="V60" s="64"/>
      <c r="W60" s="467" t="str">
        <f t="shared" si="1"/>
        <v/>
      </c>
      <c r="X60" s="62"/>
      <c r="Y60" s="62"/>
      <c r="Z60" s="62"/>
      <c r="AA60" s="433"/>
      <c r="AB60" s="557"/>
      <c r="AC60" s="60"/>
      <c r="AD60" s="58"/>
      <c r="AE60" s="59"/>
      <c r="AF60" s="59"/>
      <c r="AG60" s="64"/>
      <c r="AH60" s="467" t="str">
        <f t="shared" si="0"/>
        <v/>
      </c>
      <c r="AI60" s="63"/>
      <c r="AJ60" s="62"/>
      <c r="AK60" s="62"/>
      <c r="AL60" s="433"/>
      <c r="AM60" s="557"/>
      <c r="AN60" s="60"/>
      <c r="AO60" s="58"/>
      <c r="AP60" s="59"/>
      <c r="AQ60" s="59"/>
      <c r="AR60" s="64"/>
      <c r="AS60" s="467" t="str">
        <f t="shared" si="2"/>
        <v/>
      </c>
      <c r="AT60" s="63"/>
      <c r="AU60" s="62"/>
      <c r="AV60" s="62"/>
      <c r="AW60" s="433"/>
      <c r="AX60" s="557"/>
      <c r="AY60" s="8"/>
      <c r="AZ60" s="3"/>
      <c r="BA60" s="18"/>
      <c r="BB60" s="18"/>
      <c r="BC60" s="12"/>
      <c r="BD60" s="416"/>
    </row>
    <row r="61" spans="1:56" s="154" customFormat="1" ht="40.35" customHeight="1" outlineLevel="1">
      <c r="A61" s="417"/>
      <c r="B61" s="554" t="str">
        <f>IF('04 Brukerregistrering'!C51="","",'04 Brukerregistrering'!C51)</f>
        <v/>
      </c>
      <c r="C61" s="446" t="str">
        <f>IF('04 Brukerregistrering'!G51="","",'04 Brukerregistrering'!G51)</f>
        <v/>
      </c>
      <c r="D61" s="588" t="str">
        <f>IF(B61="","",IF('04 Brukerregistrering'!O51&lt;&gt;"","Ja","Nei"))</f>
        <v/>
      </c>
      <c r="E61" s="553" t="str">
        <f>IF('04 Brukerregistrering'!I51="","",'04 Brukerregistrering'!I51)</f>
        <v/>
      </c>
      <c r="F61" s="556"/>
      <c r="G61" s="62"/>
      <c r="H61" s="62"/>
      <c r="I61" s="433"/>
      <c r="J61" s="557"/>
      <c r="K61" s="563"/>
      <c r="L61" s="467" t="str">
        <f t="shared" si="4"/>
        <v/>
      </c>
      <c r="M61" s="62"/>
      <c r="N61" s="63"/>
      <c r="O61" s="62"/>
      <c r="P61" s="433"/>
      <c r="Q61" s="576"/>
      <c r="R61" s="57"/>
      <c r="S61" s="58"/>
      <c r="T61" s="59"/>
      <c r="U61" s="59"/>
      <c r="V61" s="64"/>
      <c r="W61" s="467" t="str">
        <f t="shared" si="1"/>
        <v/>
      </c>
      <c r="X61" s="62"/>
      <c r="Y61" s="62"/>
      <c r="Z61" s="62"/>
      <c r="AA61" s="433"/>
      <c r="AB61" s="557"/>
      <c r="AC61" s="57"/>
      <c r="AD61" s="58"/>
      <c r="AE61" s="59"/>
      <c r="AF61" s="59"/>
      <c r="AG61" s="65"/>
      <c r="AH61" s="467" t="str">
        <f t="shared" si="0"/>
        <v/>
      </c>
      <c r="AI61" s="62"/>
      <c r="AJ61" s="62"/>
      <c r="AK61" s="62"/>
      <c r="AL61" s="433"/>
      <c r="AM61" s="557"/>
      <c r="AN61" s="57"/>
      <c r="AO61" s="58"/>
      <c r="AP61" s="59"/>
      <c r="AQ61" s="59"/>
      <c r="AR61" s="65"/>
      <c r="AS61" s="467" t="str">
        <f t="shared" si="2"/>
        <v/>
      </c>
      <c r="AT61" s="62"/>
      <c r="AU61" s="62"/>
      <c r="AV61" s="62"/>
      <c r="AW61" s="433"/>
      <c r="AX61" s="557"/>
      <c r="AY61" s="8"/>
      <c r="AZ61" s="3"/>
      <c r="BA61" s="18"/>
      <c r="BB61" s="18"/>
      <c r="BC61" s="12"/>
      <c r="BD61" s="416"/>
    </row>
    <row r="62" spans="1:56" s="154" customFormat="1" ht="40.35" customHeight="1" outlineLevel="1">
      <c r="A62" s="417"/>
      <c r="B62" s="554" t="str">
        <f>IF('04 Brukerregistrering'!C52="","",'04 Brukerregistrering'!C52)</f>
        <v/>
      </c>
      <c r="C62" s="446" t="str">
        <f>IF('04 Brukerregistrering'!G52="","",'04 Brukerregistrering'!G52)</f>
        <v/>
      </c>
      <c r="D62" s="588" t="str">
        <f>IF(B62="","",IF('04 Brukerregistrering'!O52&lt;&gt;"","Ja","Nei"))</f>
        <v/>
      </c>
      <c r="E62" s="553" t="str">
        <f>IF('04 Brukerregistrering'!I52="","",'04 Brukerregistrering'!I52)</f>
        <v/>
      </c>
      <c r="F62" s="556"/>
      <c r="G62" s="62"/>
      <c r="H62" s="62"/>
      <c r="I62" s="433"/>
      <c r="J62" s="557"/>
      <c r="K62" s="563"/>
      <c r="L62" s="467" t="str">
        <f t="shared" si="4"/>
        <v/>
      </c>
      <c r="M62" s="62"/>
      <c r="N62" s="63"/>
      <c r="O62" s="62"/>
      <c r="P62" s="433"/>
      <c r="Q62" s="576"/>
      <c r="R62" s="60"/>
      <c r="S62" s="58"/>
      <c r="T62" s="59"/>
      <c r="U62" s="59"/>
      <c r="V62" s="64"/>
      <c r="W62" s="467" t="str">
        <f t="shared" si="1"/>
        <v/>
      </c>
      <c r="X62" s="62"/>
      <c r="Y62" s="62"/>
      <c r="Z62" s="62"/>
      <c r="AA62" s="433"/>
      <c r="AB62" s="557"/>
      <c r="AC62" s="60"/>
      <c r="AD62" s="58"/>
      <c r="AE62" s="59"/>
      <c r="AF62" s="59"/>
      <c r="AG62" s="64"/>
      <c r="AH62" s="467" t="str">
        <f t="shared" si="0"/>
        <v/>
      </c>
      <c r="AI62" s="63"/>
      <c r="AJ62" s="62"/>
      <c r="AK62" s="62"/>
      <c r="AL62" s="433"/>
      <c r="AM62" s="557"/>
      <c r="AN62" s="60"/>
      <c r="AO62" s="58"/>
      <c r="AP62" s="59"/>
      <c r="AQ62" s="59"/>
      <c r="AR62" s="64"/>
      <c r="AS62" s="467" t="str">
        <f t="shared" si="2"/>
        <v/>
      </c>
      <c r="AT62" s="63"/>
      <c r="AU62" s="62"/>
      <c r="AV62" s="62"/>
      <c r="AW62" s="433"/>
      <c r="AX62" s="557"/>
      <c r="AY62" s="8"/>
      <c r="AZ62" s="3"/>
      <c r="BA62" s="18"/>
      <c r="BB62" s="18"/>
      <c r="BC62" s="12"/>
      <c r="BD62" s="416"/>
    </row>
    <row r="63" spans="1:56" s="154" customFormat="1" ht="40.35" customHeight="1" outlineLevel="1">
      <c r="A63" s="417"/>
      <c r="B63" s="554" t="str">
        <f>IF('04 Brukerregistrering'!C53="","",'04 Brukerregistrering'!C53)</f>
        <v/>
      </c>
      <c r="C63" s="446" t="str">
        <f>IF('04 Brukerregistrering'!G53="","",'04 Brukerregistrering'!G53)</f>
        <v/>
      </c>
      <c r="D63" s="588" t="str">
        <f>IF(B63="","",IF('04 Brukerregistrering'!O53&lt;&gt;"","Ja","Nei"))</f>
        <v/>
      </c>
      <c r="E63" s="553" t="str">
        <f>IF('04 Brukerregistrering'!I53="","",'04 Brukerregistrering'!I53)</f>
        <v/>
      </c>
      <c r="F63" s="556"/>
      <c r="G63" s="62"/>
      <c r="H63" s="62"/>
      <c r="I63" s="433"/>
      <c r="J63" s="557"/>
      <c r="K63" s="563"/>
      <c r="L63" s="467" t="str">
        <f t="shared" si="4"/>
        <v/>
      </c>
      <c r="M63" s="62"/>
      <c r="N63" s="63"/>
      <c r="O63" s="62"/>
      <c r="P63" s="433"/>
      <c r="Q63" s="576"/>
      <c r="R63" s="57"/>
      <c r="S63" s="58"/>
      <c r="T63" s="59"/>
      <c r="U63" s="59"/>
      <c r="V63" s="64"/>
      <c r="W63" s="467" t="str">
        <f t="shared" si="1"/>
        <v/>
      </c>
      <c r="X63" s="62"/>
      <c r="Y63" s="62"/>
      <c r="Z63" s="62"/>
      <c r="AA63" s="433"/>
      <c r="AB63" s="557"/>
      <c r="AC63" s="57"/>
      <c r="AD63" s="58"/>
      <c r="AE63" s="59"/>
      <c r="AF63" s="59"/>
      <c r="AG63" s="65"/>
      <c r="AH63" s="467" t="str">
        <f t="shared" si="0"/>
        <v/>
      </c>
      <c r="AI63" s="62"/>
      <c r="AJ63" s="62"/>
      <c r="AK63" s="62"/>
      <c r="AL63" s="433"/>
      <c r="AM63" s="557"/>
      <c r="AN63" s="57"/>
      <c r="AO63" s="58"/>
      <c r="AP63" s="59"/>
      <c r="AQ63" s="59"/>
      <c r="AR63" s="65"/>
      <c r="AS63" s="467" t="str">
        <f t="shared" si="2"/>
        <v/>
      </c>
      <c r="AT63" s="62"/>
      <c r="AU63" s="62"/>
      <c r="AV63" s="62"/>
      <c r="AW63" s="433"/>
      <c r="AX63" s="557"/>
      <c r="AY63" s="8"/>
      <c r="AZ63" s="3"/>
      <c r="BA63" s="18"/>
      <c r="BB63" s="18"/>
      <c r="BC63" s="12"/>
      <c r="BD63" s="416"/>
    </row>
    <row r="64" spans="1:56" s="154" customFormat="1" ht="40.35" customHeight="1" outlineLevel="1">
      <c r="A64" s="417"/>
      <c r="B64" s="554" t="str">
        <f>IF('04 Brukerregistrering'!C54="","",'04 Brukerregistrering'!C54)</f>
        <v/>
      </c>
      <c r="C64" s="446" t="str">
        <f>IF('04 Brukerregistrering'!G54="","",'04 Brukerregistrering'!G54)</f>
        <v/>
      </c>
      <c r="D64" s="588" t="str">
        <f>IF(B64="","",IF('04 Brukerregistrering'!O54&lt;&gt;"","Ja","Nei"))</f>
        <v/>
      </c>
      <c r="E64" s="553" t="str">
        <f>IF('04 Brukerregistrering'!I54="","",'04 Brukerregistrering'!I54)</f>
        <v/>
      </c>
      <c r="F64" s="556"/>
      <c r="G64" s="62"/>
      <c r="H64" s="62"/>
      <c r="I64" s="433"/>
      <c r="J64" s="557"/>
      <c r="K64" s="563"/>
      <c r="L64" s="467" t="str">
        <f t="shared" si="4"/>
        <v/>
      </c>
      <c r="M64" s="62"/>
      <c r="N64" s="63"/>
      <c r="O64" s="62"/>
      <c r="P64" s="433"/>
      <c r="Q64" s="576"/>
      <c r="R64" s="60"/>
      <c r="S64" s="58"/>
      <c r="T64" s="59"/>
      <c r="U64" s="59"/>
      <c r="V64" s="64"/>
      <c r="W64" s="467" t="str">
        <f t="shared" si="1"/>
        <v/>
      </c>
      <c r="X64" s="62"/>
      <c r="Y64" s="62"/>
      <c r="Z64" s="62"/>
      <c r="AA64" s="433"/>
      <c r="AB64" s="557"/>
      <c r="AC64" s="60"/>
      <c r="AD64" s="58"/>
      <c r="AE64" s="59"/>
      <c r="AF64" s="59"/>
      <c r="AG64" s="64"/>
      <c r="AH64" s="467" t="str">
        <f t="shared" si="0"/>
        <v/>
      </c>
      <c r="AI64" s="63"/>
      <c r="AJ64" s="62"/>
      <c r="AK64" s="62"/>
      <c r="AL64" s="433"/>
      <c r="AM64" s="557"/>
      <c r="AN64" s="60"/>
      <c r="AO64" s="58"/>
      <c r="AP64" s="59"/>
      <c r="AQ64" s="59"/>
      <c r="AR64" s="64"/>
      <c r="AS64" s="467" t="str">
        <f t="shared" si="2"/>
        <v/>
      </c>
      <c r="AT64" s="63"/>
      <c r="AU64" s="62"/>
      <c r="AV64" s="62"/>
      <c r="AW64" s="433"/>
      <c r="AX64" s="557"/>
      <c r="AY64" s="8"/>
      <c r="AZ64" s="3"/>
      <c r="BA64" s="18"/>
      <c r="BB64" s="18"/>
      <c r="BC64" s="12"/>
      <c r="BD64" s="416"/>
    </row>
    <row r="65" spans="1:56" s="154" customFormat="1" ht="40.35" customHeight="1" outlineLevel="1">
      <c r="A65" s="417"/>
      <c r="B65" s="554" t="str">
        <f>IF('04 Brukerregistrering'!C55="","",'04 Brukerregistrering'!C55)</f>
        <v/>
      </c>
      <c r="C65" s="446" t="str">
        <f>IF('04 Brukerregistrering'!G55="","",'04 Brukerregistrering'!G55)</f>
        <v/>
      </c>
      <c r="D65" s="588" t="str">
        <f>IF(B65="","",IF('04 Brukerregistrering'!O55&lt;&gt;"","Ja","Nei"))</f>
        <v/>
      </c>
      <c r="E65" s="553" t="str">
        <f>IF('04 Brukerregistrering'!I55="","",'04 Brukerregistrering'!I55)</f>
        <v/>
      </c>
      <c r="F65" s="556"/>
      <c r="G65" s="62"/>
      <c r="H65" s="62"/>
      <c r="I65" s="433"/>
      <c r="J65" s="557"/>
      <c r="K65" s="563"/>
      <c r="L65" s="467" t="str">
        <f t="shared" si="4"/>
        <v/>
      </c>
      <c r="M65" s="62"/>
      <c r="N65" s="63"/>
      <c r="O65" s="62"/>
      <c r="P65" s="433"/>
      <c r="Q65" s="576"/>
      <c r="R65" s="57"/>
      <c r="S65" s="58"/>
      <c r="T65" s="59"/>
      <c r="U65" s="59"/>
      <c r="V65" s="64"/>
      <c r="W65" s="467" t="str">
        <f t="shared" si="1"/>
        <v/>
      </c>
      <c r="X65" s="62"/>
      <c r="Y65" s="62"/>
      <c r="Z65" s="62"/>
      <c r="AA65" s="433"/>
      <c r="AB65" s="557"/>
      <c r="AC65" s="57"/>
      <c r="AD65" s="58"/>
      <c r="AE65" s="59"/>
      <c r="AF65" s="59"/>
      <c r="AG65" s="65"/>
      <c r="AH65" s="467" t="str">
        <f t="shared" si="0"/>
        <v/>
      </c>
      <c r="AI65" s="62"/>
      <c r="AJ65" s="62"/>
      <c r="AK65" s="62"/>
      <c r="AL65" s="433"/>
      <c r="AM65" s="557"/>
      <c r="AN65" s="57"/>
      <c r="AO65" s="58"/>
      <c r="AP65" s="59"/>
      <c r="AQ65" s="59"/>
      <c r="AR65" s="65"/>
      <c r="AS65" s="467" t="str">
        <f t="shared" si="2"/>
        <v/>
      </c>
      <c r="AT65" s="62"/>
      <c r="AU65" s="62"/>
      <c r="AV65" s="62"/>
      <c r="AW65" s="433"/>
      <c r="AX65" s="557"/>
      <c r="AY65" s="8"/>
      <c r="AZ65" s="3"/>
      <c r="BA65" s="18"/>
      <c r="BB65" s="18"/>
      <c r="BC65" s="12"/>
      <c r="BD65" s="416"/>
    </row>
    <row r="66" spans="1:56" s="154" customFormat="1" ht="40.35" customHeight="1" outlineLevel="1">
      <c r="A66" s="417"/>
      <c r="B66" s="554" t="str">
        <f>IF('04 Brukerregistrering'!C56="","",'04 Brukerregistrering'!C56)</f>
        <v/>
      </c>
      <c r="C66" s="446" t="str">
        <f>IF('04 Brukerregistrering'!G56="","",'04 Brukerregistrering'!G56)</f>
        <v/>
      </c>
      <c r="D66" s="588" t="str">
        <f>IF(B66="","",IF('04 Brukerregistrering'!O56&lt;&gt;"","Ja","Nei"))</f>
        <v/>
      </c>
      <c r="E66" s="553" t="str">
        <f>IF('04 Brukerregistrering'!I56="","",'04 Brukerregistrering'!I56)</f>
        <v/>
      </c>
      <c r="F66" s="556"/>
      <c r="G66" s="62"/>
      <c r="H66" s="62"/>
      <c r="I66" s="433"/>
      <c r="J66" s="557"/>
      <c r="K66" s="563"/>
      <c r="L66" s="467" t="str">
        <f t="shared" si="4"/>
        <v/>
      </c>
      <c r="M66" s="62"/>
      <c r="N66" s="63"/>
      <c r="O66" s="62"/>
      <c r="P66" s="433"/>
      <c r="Q66" s="576"/>
      <c r="R66" s="60"/>
      <c r="S66" s="58"/>
      <c r="T66" s="59"/>
      <c r="U66" s="59"/>
      <c r="V66" s="64"/>
      <c r="W66" s="467" t="str">
        <f t="shared" si="1"/>
        <v/>
      </c>
      <c r="X66" s="62"/>
      <c r="Y66" s="62"/>
      <c r="Z66" s="62"/>
      <c r="AA66" s="433"/>
      <c r="AB66" s="557"/>
      <c r="AC66" s="60"/>
      <c r="AD66" s="58"/>
      <c r="AE66" s="59"/>
      <c r="AF66" s="59"/>
      <c r="AG66" s="64"/>
      <c r="AH66" s="467" t="str">
        <f t="shared" si="0"/>
        <v/>
      </c>
      <c r="AI66" s="63"/>
      <c r="AJ66" s="62"/>
      <c r="AK66" s="62"/>
      <c r="AL66" s="433"/>
      <c r="AM66" s="557"/>
      <c r="AN66" s="60"/>
      <c r="AO66" s="58"/>
      <c r="AP66" s="59"/>
      <c r="AQ66" s="59"/>
      <c r="AR66" s="64"/>
      <c r="AS66" s="467" t="str">
        <f t="shared" si="2"/>
        <v/>
      </c>
      <c r="AT66" s="63"/>
      <c r="AU66" s="62"/>
      <c r="AV66" s="62"/>
      <c r="AW66" s="433"/>
      <c r="AX66" s="557"/>
      <c r="AY66" s="8"/>
      <c r="AZ66" s="3"/>
      <c r="BA66" s="18"/>
      <c r="BB66" s="18"/>
      <c r="BC66" s="12"/>
      <c r="BD66" s="416"/>
    </row>
    <row r="67" spans="1:56" s="154" customFormat="1" ht="40.35" customHeight="1" outlineLevel="1">
      <c r="A67" s="417"/>
      <c r="B67" s="554" t="str">
        <f>IF('04 Brukerregistrering'!C57="","",'04 Brukerregistrering'!C57)</f>
        <v/>
      </c>
      <c r="C67" s="446" t="str">
        <f>IF('04 Brukerregistrering'!G57="","",'04 Brukerregistrering'!G57)</f>
        <v/>
      </c>
      <c r="D67" s="588" t="str">
        <f>IF(B67="","",IF('04 Brukerregistrering'!O57&lt;&gt;"","Ja","Nei"))</f>
        <v/>
      </c>
      <c r="E67" s="553" t="str">
        <f>IF('04 Brukerregistrering'!I57="","",'04 Brukerregistrering'!I57)</f>
        <v/>
      </c>
      <c r="F67" s="556"/>
      <c r="G67" s="62"/>
      <c r="H67" s="62"/>
      <c r="I67" s="433"/>
      <c r="J67" s="557"/>
      <c r="K67" s="563"/>
      <c r="L67" s="467" t="str">
        <f t="shared" si="4"/>
        <v/>
      </c>
      <c r="M67" s="62"/>
      <c r="N67" s="63"/>
      <c r="O67" s="62"/>
      <c r="P67" s="433"/>
      <c r="Q67" s="576"/>
      <c r="R67" s="57"/>
      <c r="S67" s="58"/>
      <c r="T67" s="59"/>
      <c r="U67" s="59"/>
      <c r="V67" s="64"/>
      <c r="W67" s="467" t="str">
        <f t="shared" si="1"/>
        <v/>
      </c>
      <c r="X67" s="62"/>
      <c r="Y67" s="62"/>
      <c r="Z67" s="62"/>
      <c r="AA67" s="433"/>
      <c r="AB67" s="557"/>
      <c r="AC67" s="57"/>
      <c r="AD67" s="58"/>
      <c r="AE67" s="59"/>
      <c r="AF67" s="59"/>
      <c r="AG67" s="65"/>
      <c r="AH67" s="467" t="str">
        <f t="shared" si="0"/>
        <v/>
      </c>
      <c r="AI67" s="62"/>
      <c r="AJ67" s="62"/>
      <c r="AK67" s="62"/>
      <c r="AL67" s="433"/>
      <c r="AM67" s="557"/>
      <c r="AN67" s="57"/>
      <c r="AO67" s="58"/>
      <c r="AP67" s="59"/>
      <c r="AQ67" s="59"/>
      <c r="AR67" s="65"/>
      <c r="AS67" s="467" t="str">
        <f t="shared" si="2"/>
        <v/>
      </c>
      <c r="AT67" s="62"/>
      <c r="AU67" s="62"/>
      <c r="AV67" s="62"/>
      <c r="AW67" s="433"/>
      <c r="AX67" s="557"/>
      <c r="AY67" s="8"/>
      <c r="AZ67" s="3"/>
      <c r="BA67" s="18"/>
      <c r="BB67" s="18"/>
      <c r="BC67" s="12"/>
      <c r="BD67" s="416"/>
    </row>
    <row r="68" spans="1:56" s="154" customFormat="1" ht="40.35" customHeight="1" outlineLevel="1">
      <c r="A68" s="417"/>
      <c r="B68" s="554" t="str">
        <f>IF('04 Brukerregistrering'!C58="","",'04 Brukerregistrering'!C58)</f>
        <v/>
      </c>
      <c r="C68" s="446" t="str">
        <f>IF('04 Brukerregistrering'!G58="","",'04 Brukerregistrering'!G58)</f>
        <v/>
      </c>
      <c r="D68" s="588" t="str">
        <f>IF(B68="","",IF('04 Brukerregistrering'!O58&lt;&gt;"","Ja","Nei"))</f>
        <v/>
      </c>
      <c r="E68" s="553" t="str">
        <f>IF('04 Brukerregistrering'!I58="","",'04 Brukerregistrering'!I58)</f>
        <v/>
      </c>
      <c r="F68" s="556"/>
      <c r="G68" s="62"/>
      <c r="H68" s="62"/>
      <c r="I68" s="433"/>
      <c r="J68" s="557"/>
      <c r="K68" s="563"/>
      <c r="L68" s="467" t="str">
        <f t="shared" si="4"/>
        <v/>
      </c>
      <c r="M68" s="62"/>
      <c r="N68" s="63"/>
      <c r="O68" s="62"/>
      <c r="P68" s="433"/>
      <c r="Q68" s="576"/>
      <c r="R68" s="60"/>
      <c r="S68" s="58"/>
      <c r="T68" s="59"/>
      <c r="U68" s="59"/>
      <c r="V68" s="64"/>
      <c r="W68" s="467" t="str">
        <f t="shared" si="1"/>
        <v/>
      </c>
      <c r="X68" s="62"/>
      <c r="Y68" s="62"/>
      <c r="Z68" s="62"/>
      <c r="AA68" s="433"/>
      <c r="AB68" s="557"/>
      <c r="AC68" s="60"/>
      <c r="AD68" s="58"/>
      <c r="AE68" s="59"/>
      <c r="AF68" s="59"/>
      <c r="AG68" s="64"/>
      <c r="AH68" s="467" t="str">
        <f t="shared" si="0"/>
        <v/>
      </c>
      <c r="AI68" s="63"/>
      <c r="AJ68" s="62"/>
      <c r="AK68" s="62"/>
      <c r="AL68" s="433"/>
      <c r="AM68" s="557"/>
      <c r="AN68" s="60"/>
      <c r="AO68" s="58"/>
      <c r="AP68" s="59"/>
      <c r="AQ68" s="59"/>
      <c r="AR68" s="64"/>
      <c r="AS68" s="467" t="str">
        <f t="shared" si="2"/>
        <v/>
      </c>
      <c r="AT68" s="63"/>
      <c r="AU68" s="62"/>
      <c r="AV68" s="62"/>
      <c r="AW68" s="433"/>
      <c r="AX68" s="557"/>
      <c r="AY68" s="8"/>
      <c r="AZ68" s="3"/>
      <c r="BA68" s="18"/>
      <c r="BB68" s="18"/>
      <c r="BC68" s="12"/>
      <c r="BD68" s="416"/>
    </row>
    <row r="69" spans="1:56" s="154" customFormat="1" ht="40.35" customHeight="1" outlineLevel="1">
      <c r="A69" s="417"/>
      <c r="B69" s="554" t="str">
        <f>IF('04 Brukerregistrering'!C59="","",'04 Brukerregistrering'!C59)</f>
        <v/>
      </c>
      <c r="C69" s="446" t="str">
        <f>IF('04 Brukerregistrering'!G59="","",'04 Brukerregistrering'!G59)</f>
        <v/>
      </c>
      <c r="D69" s="588" t="str">
        <f>IF(B69="","",IF('04 Brukerregistrering'!O59&lt;&gt;"","Ja","Nei"))</f>
        <v/>
      </c>
      <c r="E69" s="553" t="str">
        <f>IF('04 Brukerregistrering'!I59="","",'04 Brukerregistrering'!I59)</f>
        <v/>
      </c>
      <c r="F69" s="556"/>
      <c r="G69" s="62"/>
      <c r="H69" s="62"/>
      <c r="I69" s="433"/>
      <c r="J69" s="557"/>
      <c r="K69" s="563"/>
      <c r="L69" s="467" t="str">
        <f t="shared" si="4"/>
        <v/>
      </c>
      <c r="M69" s="62"/>
      <c r="N69" s="63"/>
      <c r="O69" s="62"/>
      <c r="P69" s="433"/>
      <c r="Q69" s="576"/>
      <c r="R69" s="57"/>
      <c r="S69" s="58"/>
      <c r="T69" s="59"/>
      <c r="U69" s="59"/>
      <c r="V69" s="64"/>
      <c r="W69" s="467" t="str">
        <f t="shared" si="1"/>
        <v/>
      </c>
      <c r="X69" s="62"/>
      <c r="Y69" s="62"/>
      <c r="Z69" s="62"/>
      <c r="AA69" s="433"/>
      <c r="AB69" s="557"/>
      <c r="AC69" s="57"/>
      <c r="AD69" s="58"/>
      <c r="AE69" s="59"/>
      <c r="AF69" s="59"/>
      <c r="AG69" s="65"/>
      <c r="AH69" s="467" t="str">
        <f t="shared" si="0"/>
        <v/>
      </c>
      <c r="AI69" s="62"/>
      <c r="AJ69" s="62"/>
      <c r="AK69" s="62"/>
      <c r="AL69" s="433"/>
      <c r="AM69" s="557"/>
      <c r="AN69" s="57"/>
      <c r="AO69" s="58"/>
      <c r="AP69" s="59"/>
      <c r="AQ69" s="59"/>
      <c r="AR69" s="65"/>
      <c r="AS69" s="467" t="str">
        <f t="shared" si="2"/>
        <v/>
      </c>
      <c r="AT69" s="62"/>
      <c r="AU69" s="62"/>
      <c r="AV69" s="62"/>
      <c r="AW69" s="433"/>
      <c r="AX69" s="557"/>
      <c r="AY69" s="8"/>
      <c r="AZ69" s="3"/>
      <c r="BA69" s="18"/>
      <c r="BB69" s="18"/>
      <c r="BC69" s="12"/>
      <c r="BD69" s="416"/>
    </row>
    <row r="70" spans="1:56" s="154" customFormat="1" ht="40.35" customHeight="1" outlineLevel="1">
      <c r="A70" s="417"/>
      <c r="B70" s="554" t="str">
        <f>IF('04 Brukerregistrering'!C60="","",'04 Brukerregistrering'!C60)</f>
        <v/>
      </c>
      <c r="C70" s="446" t="str">
        <f>IF('04 Brukerregistrering'!G60="","",'04 Brukerregistrering'!G60)</f>
        <v/>
      </c>
      <c r="D70" s="588" t="str">
        <f>IF(B70="","",IF('04 Brukerregistrering'!O60&lt;&gt;"","Ja","Nei"))</f>
        <v/>
      </c>
      <c r="E70" s="553" t="str">
        <f>IF('04 Brukerregistrering'!I60="","",'04 Brukerregistrering'!I60)</f>
        <v/>
      </c>
      <c r="F70" s="556"/>
      <c r="G70" s="62"/>
      <c r="H70" s="62"/>
      <c r="I70" s="433"/>
      <c r="J70" s="557"/>
      <c r="K70" s="563"/>
      <c r="L70" s="467" t="str">
        <f t="shared" si="4"/>
        <v/>
      </c>
      <c r="M70" s="62"/>
      <c r="N70" s="63"/>
      <c r="O70" s="62"/>
      <c r="P70" s="433"/>
      <c r="Q70" s="576"/>
      <c r="R70" s="60"/>
      <c r="S70" s="58"/>
      <c r="T70" s="59"/>
      <c r="U70" s="59"/>
      <c r="V70" s="64"/>
      <c r="W70" s="467" t="str">
        <f t="shared" si="1"/>
        <v/>
      </c>
      <c r="X70" s="62"/>
      <c r="Y70" s="62"/>
      <c r="Z70" s="62"/>
      <c r="AA70" s="433"/>
      <c r="AB70" s="557"/>
      <c r="AC70" s="60"/>
      <c r="AD70" s="58"/>
      <c r="AE70" s="59"/>
      <c r="AF70" s="59"/>
      <c r="AG70" s="64"/>
      <c r="AH70" s="467" t="str">
        <f t="shared" si="0"/>
        <v/>
      </c>
      <c r="AI70" s="63"/>
      <c r="AJ70" s="62"/>
      <c r="AK70" s="62"/>
      <c r="AL70" s="433"/>
      <c r="AM70" s="557"/>
      <c r="AN70" s="60"/>
      <c r="AO70" s="58"/>
      <c r="AP70" s="59"/>
      <c r="AQ70" s="59"/>
      <c r="AR70" s="64"/>
      <c r="AS70" s="467" t="str">
        <f t="shared" si="2"/>
        <v/>
      </c>
      <c r="AT70" s="63"/>
      <c r="AU70" s="62"/>
      <c r="AV70" s="62"/>
      <c r="AW70" s="433"/>
      <c r="AX70" s="557"/>
      <c r="AY70" s="8"/>
      <c r="AZ70" s="3"/>
      <c r="BA70" s="18"/>
      <c r="BB70" s="18"/>
      <c r="BC70" s="12"/>
      <c r="BD70" s="416"/>
    </row>
    <row r="71" spans="1:56" s="154" customFormat="1" ht="40.35" customHeight="1" outlineLevel="1">
      <c r="A71" s="417"/>
      <c r="B71" s="554" t="str">
        <f>IF('04 Brukerregistrering'!C61="","",'04 Brukerregistrering'!C61)</f>
        <v/>
      </c>
      <c r="C71" s="446" t="str">
        <f>IF('04 Brukerregistrering'!G61="","",'04 Brukerregistrering'!G61)</f>
        <v/>
      </c>
      <c r="D71" s="588" t="str">
        <f>IF(B71="","",IF('04 Brukerregistrering'!O61&lt;&gt;"","Ja","Nei"))</f>
        <v/>
      </c>
      <c r="E71" s="553" t="str">
        <f>IF('04 Brukerregistrering'!I61="","",'04 Brukerregistrering'!I61)</f>
        <v/>
      </c>
      <c r="F71" s="556"/>
      <c r="G71" s="62"/>
      <c r="H71" s="62"/>
      <c r="I71" s="433"/>
      <c r="J71" s="557"/>
      <c r="K71" s="563"/>
      <c r="L71" s="467" t="str">
        <f t="shared" si="4"/>
        <v/>
      </c>
      <c r="M71" s="62"/>
      <c r="N71" s="63"/>
      <c r="O71" s="62"/>
      <c r="P71" s="433"/>
      <c r="Q71" s="576"/>
      <c r="R71" s="57"/>
      <c r="S71" s="58"/>
      <c r="T71" s="59"/>
      <c r="U71" s="59"/>
      <c r="V71" s="64"/>
      <c r="W71" s="467" t="str">
        <f t="shared" si="1"/>
        <v/>
      </c>
      <c r="X71" s="62"/>
      <c r="Y71" s="62"/>
      <c r="Z71" s="62"/>
      <c r="AA71" s="433"/>
      <c r="AB71" s="557"/>
      <c r="AC71" s="57"/>
      <c r="AD71" s="58"/>
      <c r="AE71" s="59"/>
      <c r="AF71" s="59"/>
      <c r="AG71" s="65"/>
      <c r="AH71" s="467" t="str">
        <f t="shared" si="0"/>
        <v/>
      </c>
      <c r="AI71" s="62"/>
      <c r="AJ71" s="62"/>
      <c r="AK71" s="62"/>
      <c r="AL71" s="433"/>
      <c r="AM71" s="557"/>
      <c r="AN71" s="57"/>
      <c r="AO71" s="58"/>
      <c r="AP71" s="59"/>
      <c r="AQ71" s="59"/>
      <c r="AR71" s="65"/>
      <c r="AS71" s="467" t="str">
        <f t="shared" si="2"/>
        <v/>
      </c>
      <c r="AT71" s="62"/>
      <c r="AU71" s="62"/>
      <c r="AV71" s="62"/>
      <c r="AW71" s="433"/>
      <c r="AX71" s="557"/>
      <c r="AY71" s="8"/>
      <c r="AZ71" s="3"/>
      <c r="BA71" s="18"/>
      <c r="BB71" s="18"/>
      <c r="BC71" s="12"/>
      <c r="BD71" s="416"/>
    </row>
    <row r="72" spans="1:56" s="154" customFormat="1" ht="40.35" customHeight="1" outlineLevel="1">
      <c r="A72" s="417"/>
      <c r="B72" s="554" t="str">
        <f>IF('04 Brukerregistrering'!C62="","",'04 Brukerregistrering'!C62)</f>
        <v/>
      </c>
      <c r="C72" s="446" t="str">
        <f>IF('04 Brukerregistrering'!G62="","",'04 Brukerregistrering'!G62)</f>
        <v/>
      </c>
      <c r="D72" s="588" t="str">
        <f>IF(B72="","",IF('04 Brukerregistrering'!O62&lt;&gt;"","Ja","Nei"))</f>
        <v/>
      </c>
      <c r="E72" s="553" t="str">
        <f>IF('04 Brukerregistrering'!I62="","",'04 Brukerregistrering'!I62)</f>
        <v/>
      </c>
      <c r="F72" s="556"/>
      <c r="G72" s="62"/>
      <c r="H72" s="62"/>
      <c r="I72" s="433"/>
      <c r="J72" s="557"/>
      <c r="K72" s="563"/>
      <c r="L72" s="467" t="str">
        <f t="shared" si="4"/>
        <v/>
      </c>
      <c r="M72" s="62"/>
      <c r="N72" s="63"/>
      <c r="O72" s="62"/>
      <c r="P72" s="433"/>
      <c r="Q72" s="576"/>
      <c r="R72" s="60"/>
      <c r="S72" s="58"/>
      <c r="T72" s="59"/>
      <c r="U72" s="59"/>
      <c r="V72" s="64"/>
      <c r="W72" s="467" t="str">
        <f t="shared" si="1"/>
        <v/>
      </c>
      <c r="X72" s="62"/>
      <c r="Y72" s="62"/>
      <c r="Z72" s="62"/>
      <c r="AA72" s="433"/>
      <c r="AB72" s="557"/>
      <c r="AC72" s="60"/>
      <c r="AD72" s="58"/>
      <c r="AE72" s="59"/>
      <c r="AF72" s="59"/>
      <c r="AG72" s="64"/>
      <c r="AH72" s="467" t="str">
        <f t="shared" si="0"/>
        <v/>
      </c>
      <c r="AI72" s="63"/>
      <c r="AJ72" s="62"/>
      <c r="AK72" s="62"/>
      <c r="AL72" s="433"/>
      <c r="AM72" s="557"/>
      <c r="AN72" s="60"/>
      <c r="AO72" s="58"/>
      <c r="AP72" s="59"/>
      <c r="AQ72" s="59"/>
      <c r="AR72" s="64"/>
      <c r="AS72" s="467" t="str">
        <f t="shared" si="2"/>
        <v/>
      </c>
      <c r="AT72" s="63"/>
      <c r="AU72" s="62"/>
      <c r="AV72" s="62"/>
      <c r="AW72" s="433"/>
      <c r="AX72" s="557"/>
      <c r="AY72" s="8"/>
      <c r="AZ72" s="3"/>
      <c r="BA72" s="18"/>
      <c r="BB72" s="18"/>
      <c r="BC72" s="12"/>
      <c r="BD72" s="416"/>
    </row>
    <row r="73" spans="1:56" s="154" customFormat="1" ht="40.35" customHeight="1" outlineLevel="1">
      <c r="A73" s="417"/>
      <c r="B73" s="554" t="str">
        <f>IF('04 Brukerregistrering'!C63="","",'04 Brukerregistrering'!C63)</f>
        <v/>
      </c>
      <c r="C73" s="446" t="str">
        <f>IF('04 Brukerregistrering'!G63="","",'04 Brukerregistrering'!G63)</f>
        <v/>
      </c>
      <c r="D73" s="588" t="str">
        <f>IF(B73="","",IF('04 Brukerregistrering'!O63&lt;&gt;"","Ja","Nei"))</f>
        <v/>
      </c>
      <c r="E73" s="553" t="str">
        <f>IF('04 Brukerregistrering'!I63="","",'04 Brukerregistrering'!I63)</f>
        <v/>
      </c>
      <c r="F73" s="556"/>
      <c r="G73" s="62"/>
      <c r="H73" s="62"/>
      <c r="I73" s="433"/>
      <c r="J73" s="557"/>
      <c r="K73" s="563"/>
      <c r="L73" s="467" t="str">
        <f t="shared" si="4"/>
        <v/>
      </c>
      <c r="M73" s="62"/>
      <c r="N73" s="63"/>
      <c r="O73" s="62"/>
      <c r="P73" s="433"/>
      <c r="Q73" s="576"/>
      <c r="R73" s="57"/>
      <c r="S73" s="58"/>
      <c r="T73" s="59"/>
      <c r="U73" s="59"/>
      <c r="V73" s="64"/>
      <c r="W73" s="467" t="str">
        <f t="shared" si="1"/>
        <v/>
      </c>
      <c r="X73" s="62"/>
      <c r="Y73" s="62"/>
      <c r="Z73" s="62"/>
      <c r="AA73" s="433"/>
      <c r="AB73" s="557"/>
      <c r="AC73" s="57"/>
      <c r="AD73" s="58"/>
      <c r="AE73" s="59"/>
      <c r="AF73" s="59"/>
      <c r="AG73" s="65"/>
      <c r="AH73" s="467" t="str">
        <f t="shared" si="0"/>
        <v/>
      </c>
      <c r="AI73" s="62"/>
      <c r="AJ73" s="62"/>
      <c r="AK73" s="62"/>
      <c r="AL73" s="433"/>
      <c r="AM73" s="557"/>
      <c r="AN73" s="57"/>
      <c r="AO73" s="58"/>
      <c r="AP73" s="59"/>
      <c r="AQ73" s="59"/>
      <c r="AR73" s="65"/>
      <c r="AS73" s="467" t="str">
        <f t="shared" si="2"/>
        <v/>
      </c>
      <c r="AT73" s="62"/>
      <c r="AU73" s="62"/>
      <c r="AV73" s="62"/>
      <c r="AW73" s="433"/>
      <c r="AX73" s="557"/>
      <c r="AY73" s="8"/>
      <c r="AZ73" s="3"/>
      <c r="BA73" s="18"/>
      <c r="BB73" s="18"/>
      <c r="BC73" s="12"/>
      <c r="BD73" s="416"/>
    </row>
    <row r="74" spans="1:56" s="154" customFormat="1" ht="40.35" customHeight="1" outlineLevel="1">
      <c r="A74" s="417"/>
      <c r="B74" s="554" t="str">
        <f>IF('04 Brukerregistrering'!C64="","",'04 Brukerregistrering'!C64)</f>
        <v/>
      </c>
      <c r="C74" s="446" t="str">
        <f>IF('04 Brukerregistrering'!G64="","",'04 Brukerregistrering'!G64)</f>
        <v/>
      </c>
      <c r="D74" s="588" t="str">
        <f>IF(B74="","",IF('04 Brukerregistrering'!O64&lt;&gt;"","Ja","Nei"))</f>
        <v/>
      </c>
      <c r="E74" s="553" t="str">
        <f>IF('04 Brukerregistrering'!I64="","",'04 Brukerregistrering'!I64)</f>
        <v/>
      </c>
      <c r="F74" s="556"/>
      <c r="G74" s="62"/>
      <c r="H74" s="62"/>
      <c r="I74" s="433"/>
      <c r="J74" s="557"/>
      <c r="K74" s="563"/>
      <c r="L74" s="467" t="str">
        <f t="shared" si="4"/>
        <v/>
      </c>
      <c r="M74" s="62"/>
      <c r="N74" s="63"/>
      <c r="O74" s="62"/>
      <c r="P74" s="433"/>
      <c r="Q74" s="576"/>
      <c r="R74" s="60"/>
      <c r="S74" s="58"/>
      <c r="T74" s="59"/>
      <c r="U74" s="59"/>
      <c r="V74" s="64"/>
      <c r="W74" s="467" t="str">
        <f t="shared" si="1"/>
        <v/>
      </c>
      <c r="X74" s="62"/>
      <c r="Y74" s="62"/>
      <c r="Z74" s="62"/>
      <c r="AA74" s="433"/>
      <c r="AB74" s="557"/>
      <c r="AC74" s="60"/>
      <c r="AD74" s="58"/>
      <c r="AE74" s="59"/>
      <c r="AF74" s="59"/>
      <c r="AG74" s="64"/>
      <c r="AH74" s="467" t="str">
        <f t="shared" si="0"/>
        <v/>
      </c>
      <c r="AI74" s="63"/>
      <c r="AJ74" s="62"/>
      <c r="AK74" s="62"/>
      <c r="AL74" s="433"/>
      <c r="AM74" s="557"/>
      <c r="AN74" s="60"/>
      <c r="AO74" s="58"/>
      <c r="AP74" s="59"/>
      <c r="AQ74" s="59"/>
      <c r="AR74" s="64"/>
      <c r="AS74" s="467" t="str">
        <f t="shared" si="2"/>
        <v/>
      </c>
      <c r="AT74" s="63"/>
      <c r="AU74" s="62"/>
      <c r="AV74" s="62"/>
      <c r="AW74" s="433"/>
      <c r="AX74" s="557"/>
      <c r="AY74" s="8"/>
      <c r="AZ74" s="3"/>
      <c r="BA74" s="18"/>
      <c r="BB74" s="18"/>
      <c r="BC74" s="12"/>
      <c r="BD74" s="416"/>
    </row>
    <row r="75" spans="1:56" s="154" customFormat="1" ht="40.35" customHeight="1" outlineLevel="1">
      <c r="A75" s="417"/>
      <c r="B75" s="554" t="str">
        <f>IF('04 Brukerregistrering'!C65="","",'04 Brukerregistrering'!C65)</f>
        <v/>
      </c>
      <c r="C75" s="446" t="str">
        <f>IF('04 Brukerregistrering'!G65="","",'04 Brukerregistrering'!G65)</f>
        <v/>
      </c>
      <c r="D75" s="588" t="str">
        <f>IF(B75="","",IF('04 Brukerregistrering'!O65&lt;&gt;"","Ja","Nei"))</f>
        <v/>
      </c>
      <c r="E75" s="553" t="str">
        <f>IF('04 Brukerregistrering'!I65="","",'04 Brukerregistrering'!I65)</f>
        <v/>
      </c>
      <c r="F75" s="556"/>
      <c r="G75" s="62"/>
      <c r="H75" s="62"/>
      <c r="I75" s="433"/>
      <c r="J75" s="557"/>
      <c r="K75" s="563"/>
      <c r="L75" s="467" t="str">
        <f t="shared" si="4"/>
        <v/>
      </c>
      <c r="M75" s="62"/>
      <c r="N75" s="63"/>
      <c r="O75" s="62"/>
      <c r="P75" s="433"/>
      <c r="Q75" s="576"/>
      <c r="R75" s="57"/>
      <c r="S75" s="58"/>
      <c r="T75" s="59"/>
      <c r="U75" s="59"/>
      <c r="V75" s="64"/>
      <c r="W75" s="467" t="str">
        <f t="shared" si="1"/>
        <v/>
      </c>
      <c r="X75" s="62"/>
      <c r="Y75" s="62"/>
      <c r="Z75" s="62"/>
      <c r="AA75" s="433"/>
      <c r="AB75" s="557"/>
      <c r="AC75" s="57"/>
      <c r="AD75" s="58"/>
      <c r="AE75" s="59"/>
      <c r="AF75" s="59"/>
      <c r="AG75" s="65"/>
      <c r="AH75" s="467" t="str">
        <f t="shared" si="0"/>
        <v/>
      </c>
      <c r="AI75" s="62"/>
      <c r="AJ75" s="62"/>
      <c r="AK75" s="62"/>
      <c r="AL75" s="433"/>
      <c r="AM75" s="557"/>
      <c r="AN75" s="57"/>
      <c r="AO75" s="58"/>
      <c r="AP75" s="59"/>
      <c r="AQ75" s="59"/>
      <c r="AR75" s="65"/>
      <c r="AS75" s="467" t="str">
        <f t="shared" si="2"/>
        <v/>
      </c>
      <c r="AT75" s="62"/>
      <c r="AU75" s="62"/>
      <c r="AV75" s="62"/>
      <c r="AW75" s="433"/>
      <c r="AX75" s="557"/>
      <c r="AY75" s="8"/>
      <c r="AZ75" s="3"/>
      <c r="BA75" s="18"/>
      <c r="BB75" s="18"/>
      <c r="BC75" s="12"/>
      <c r="BD75" s="416"/>
    </row>
    <row r="76" spans="1:56" s="154" customFormat="1" ht="40.35" customHeight="1" outlineLevel="1">
      <c r="A76" s="417"/>
      <c r="B76" s="554" t="str">
        <f>IF('04 Brukerregistrering'!C66="","",'04 Brukerregistrering'!C66)</f>
        <v/>
      </c>
      <c r="C76" s="446" t="str">
        <f>IF('04 Brukerregistrering'!G66="","",'04 Brukerregistrering'!G66)</f>
        <v/>
      </c>
      <c r="D76" s="588" t="str">
        <f>IF(B76="","",IF('04 Brukerregistrering'!O66&lt;&gt;"","Ja","Nei"))</f>
        <v/>
      </c>
      <c r="E76" s="553" t="str">
        <f>IF('04 Brukerregistrering'!I66="","",'04 Brukerregistrering'!I66)</f>
        <v/>
      </c>
      <c r="F76" s="556"/>
      <c r="G76" s="62"/>
      <c r="H76" s="62"/>
      <c r="I76" s="433"/>
      <c r="J76" s="557"/>
      <c r="K76" s="563"/>
      <c r="L76" s="467" t="str">
        <f t="shared" si="4"/>
        <v/>
      </c>
      <c r="M76" s="62"/>
      <c r="N76" s="63"/>
      <c r="O76" s="62"/>
      <c r="P76" s="433"/>
      <c r="Q76" s="576"/>
      <c r="R76" s="60"/>
      <c r="S76" s="58"/>
      <c r="T76" s="59"/>
      <c r="U76" s="59"/>
      <c r="V76" s="64"/>
      <c r="W76" s="467" t="str">
        <f t="shared" si="1"/>
        <v/>
      </c>
      <c r="X76" s="62"/>
      <c r="Y76" s="62"/>
      <c r="Z76" s="62"/>
      <c r="AA76" s="433"/>
      <c r="AB76" s="557"/>
      <c r="AC76" s="60"/>
      <c r="AD76" s="58"/>
      <c r="AE76" s="59"/>
      <c r="AF76" s="59"/>
      <c r="AG76" s="64"/>
      <c r="AH76" s="467" t="str">
        <f t="shared" si="0"/>
        <v/>
      </c>
      <c r="AI76" s="63"/>
      <c r="AJ76" s="62"/>
      <c r="AK76" s="62"/>
      <c r="AL76" s="433"/>
      <c r="AM76" s="557"/>
      <c r="AN76" s="60"/>
      <c r="AO76" s="58"/>
      <c r="AP76" s="59"/>
      <c r="AQ76" s="59"/>
      <c r="AR76" s="64"/>
      <c r="AS76" s="467" t="str">
        <f t="shared" si="2"/>
        <v/>
      </c>
      <c r="AT76" s="63"/>
      <c r="AU76" s="62"/>
      <c r="AV76" s="62"/>
      <c r="AW76" s="433"/>
      <c r="AX76" s="557"/>
      <c r="AY76" s="8"/>
      <c r="AZ76" s="3"/>
      <c r="BA76" s="18"/>
      <c r="BB76" s="18"/>
      <c r="BC76" s="12"/>
      <c r="BD76" s="416"/>
    </row>
    <row r="77" spans="1:56" s="154" customFormat="1" ht="40.35" customHeight="1" outlineLevel="1">
      <c r="A77" s="417"/>
      <c r="B77" s="554" t="str">
        <f>IF('04 Brukerregistrering'!C67="","",'04 Brukerregistrering'!C67)</f>
        <v/>
      </c>
      <c r="C77" s="446" t="str">
        <f>IF('04 Brukerregistrering'!G67="","",'04 Brukerregistrering'!G67)</f>
        <v/>
      </c>
      <c r="D77" s="588" t="str">
        <f>IF(B77="","",IF('04 Brukerregistrering'!O67&lt;&gt;"","Ja","Nei"))</f>
        <v/>
      </c>
      <c r="E77" s="553" t="str">
        <f>IF('04 Brukerregistrering'!I67="","",'04 Brukerregistrering'!I67)</f>
        <v/>
      </c>
      <c r="F77" s="556"/>
      <c r="G77" s="62"/>
      <c r="H77" s="62"/>
      <c r="I77" s="433"/>
      <c r="J77" s="557"/>
      <c r="K77" s="563"/>
      <c r="L77" s="467" t="str">
        <f t="shared" si="4"/>
        <v/>
      </c>
      <c r="M77" s="62"/>
      <c r="N77" s="63"/>
      <c r="O77" s="62"/>
      <c r="P77" s="433"/>
      <c r="Q77" s="576"/>
      <c r="R77" s="57"/>
      <c r="S77" s="58"/>
      <c r="T77" s="59"/>
      <c r="U77" s="59"/>
      <c r="V77" s="64"/>
      <c r="W77" s="467" t="str">
        <f t="shared" si="1"/>
        <v/>
      </c>
      <c r="X77" s="62"/>
      <c r="Y77" s="62"/>
      <c r="Z77" s="62"/>
      <c r="AA77" s="433"/>
      <c r="AB77" s="557"/>
      <c r="AC77" s="57"/>
      <c r="AD77" s="58"/>
      <c r="AE77" s="59"/>
      <c r="AF77" s="59"/>
      <c r="AG77" s="65"/>
      <c r="AH77" s="467" t="str">
        <f t="shared" si="0"/>
        <v/>
      </c>
      <c r="AI77" s="62"/>
      <c r="AJ77" s="62"/>
      <c r="AK77" s="62"/>
      <c r="AL77" s="433"/>
      <c r="AM77" s="557"/>
      <c r="AN77" s="57"/>
      <c r="AO77" s="58"/>
      <c r="AP77" s="59"/>
      <c r="AQ77" s="59"/>
      <c r="AR77" s="65"/>
      <c r="AS77" s="467" t="str">
        <f t="shared" si="2"/>
        <v/>
      </c>
      <c r="AT77" s="62"/>
      <c r="AU77" s="62"/>
      <c r="AV77" s="62"/>
      <c r="AW77" s="433"/>
      <c r="AX77" s="557"/>
      <c r="AY77" s="8"/>
      <c r="AZ77" s="3"/>
      <c r="BA77" s="18"/>
      <c r="BB77" s="18"/>
      <c r="BC77" s="12"/>
      <c r="BD77" s="416"/>
    </row>
    <row r="78" spans="1:56" s="154" customFormat="1" ht="40.35" customHeight="1" outlineLevel="1">
      <c r="A78" s="417"/>
      <c r="B78" s="554" t="str">
        <f>IF('04 Brukerregistrering'!C68="","",'04 Brukerregistrering'!C68)</f>
        <v/>
      </c>
      <c r="C78" s="446" t="str">
        <f>IF('04 Brukerregistrering'!G68="","",'04 Brukerregistrering'!G68)</f>
        <v/>
      </c>
      <c r="D78" s="588" t="str">
        <f>IF(B78="","",IF('04 Brukerregistrering'!O68&lt;&gt;"","Ja","Nei"))</f>
        <v/>
      </c>
      <c r="E78" s="553" t="str">
        <f>IF('04 Brukerregistrering'!I68="","",'04 Brukerregistrering'!I68)</f>
        <v/>
      </c>
      <c r="F78" s="556"/>
      <c r="G78" s="62"/>
      <c r="H78" s="62"/>
      <c r="I78" s="433"/>
      <c r="J78" s="557"/>
      <c r="K78" s="563"/>
      <c r="L78" s="467" t="str">
        <f t="shared" si="4"/>
        <v/>
      </c>
      <c r="M78" s="62"/>
      <c r="N78" s="63"/>
      <c r="O78" s="62"/>
      <c r="P78" s="433"/>
      <c r="Q78" s="576"/>
      <c r="R78" s="60"/>
      <c r="S78" s="58"/>
      <c r="T78" s="59"/>
      <c r="U78" s="59"/>
      <c r="V78" s="64"/>
      <c r="W78" s="467" t="str">
        <f t="shared" si="1"/>
        <v/>
      </c>
      <c r="X78" s="62"/>
      <c r="Y78" s="62"/>
      <c r="Z78" s="62"/>
      <c r="AA78" s="433"/>
      <c r="AB78" s="557"/>
      <c r="AC78" s="60"/>
      <c r="AD78" s="58"/>
      <c r="AE78" s="59"/>
      <c r="AF78" s="59"/>
      <c r="AG78" s="64"/>
      <c r="AH78" s="467" t="str">
        <f t="shared" si="0"/>
        <v/>
      </c>
      <c r="AI78" s="63"/>
      <c r="AJ78" s="62"/>
      <c r="AK78" s="62"/>
      <c r="AL78" s="433"/>
      <c r="AM78" s="557"/>
      <c r="AN78" s="60"/>
      <c r="AO78" s="58"/>
      <c r="AP78" s="59"/>
      <c r="AQ78" s="59"/>
      <c r="AR78" s="64"/>
      <c r="AS78" s="467" t="str">
        <f t="shared" si="2"/>
        <v/>
      </c>
      <c r="AT78" s="63"/>
      <c r="AU78" s="62"/>
      <c r="AV78" s="62"/>
      <c r="AW78" s="433"/>
      <c r="AX78" s="557"/>
      <c r="AY78" s="8"/>
      <c r="AZ78" s="3"/>
      <c r="BA78" s="18"/>
      <c r="BB78" s="18"/>
      <c r="BC78" s="12"/>
      <c r="BD78" s="416"/>
    </row>
    <row r="79" spans="1:56" s="154" customFormat="1" ht="40.35" customHeight="1" outlineLevel="1">
      <c r="A79" s="417"/>
      <c r="B79" s="554" t="str">
        <f>IF('04 Brukerregistrering'!C69="","",'04 Brukerregistrering'!C69)</f>
        <v/>
      </c>
      <c r="C79" s="446" t="str">
        <f>IF('04 Brukerregistrering'!G69="","",'04 Brukerregistrering'!G69)</f>
        <v/>
      </c>
      <c r="D79" s="588" t="str">
        <f>IF(B79="","",IF('04 Brukerregistrering'!O69&lt;&gt;"","Ja","Nei"))</f>
        <v/>
      </c>
      <c r="E79" s="553" t="str">
        <f>IF('04 Brukerregistrering'!I69="","",'04 Brukerregistrering'!I69)</f>
        <v/>
      </c>
      <c r="F79" s="556"/>
      <c r="G79" s="62"/>
      <c r="H79" s="62"/>
      <c r="I79" s="433"/>
      <c r="J79" s="557"/>
      <c r="K79" s="563"/>
      <c r="L79" s="467" t="str">
        <f t="shared" si="4"/>
        <v/>
      </c>
      <c r="M79" s="62"/>
      <c r="N79" s="63"/>
      <c r="O79" s="62"/>
      <c r="P79" s="433"/>
      <c r="Q79" s="576"/>
      <c r="R79" s="57"/>
      <c r="S79" s="58"/>
      <c r="T79" s="59"/>
      <c r="U79" s="59"/>
      <c r="V79" s="64"/>
      <c r="W79" s="467" t="str">
        <f t="shared" si="1"/>
        <v/>
      </c>
      <c r="X79" s="62"/>
      <c r="Y79" s="62"/>
      <c r="Z79" s="62"/>
      <c r="AA79" s="433"/>
      <c r="AB79" s="557"/>
      <c r="AC79" s="57"/>
      <c r="AD79" s="58"/>
      <c r="AE79" s="59"/>
      <c r="AF79" s="59"/>
      <c r="AG79" s="65"/>
      <c r="AH79" s="467" t="str">
        <f t="shared" si="0"/>
        <v/>
      </c>
      <c r="AI79" s="62"/>
      <c r="AJ79" s="62"/>
      <c r="AK79" s="62"/>
      <c r="AL79" s="433"/>
      <c r="AM79" s="557"/>
      <c r="AN79" s="57"/>
      <c r="AO79" s="58"/>
      <c r="AP79" s="59"/>
      <c r="AQ79" s="59"/>
      <c r="AR79" s="65"/>
      <c r="AS79" s="467" t="str">
        <f t="shared" si="2"/>
        <v/>
      </c>
      <c r="AT79" s="62"/>
      <c r="AU79" s="62"/>
      <c r="AV79" s="62"/>
      <c r="AW79" s="433"/>
      <c r="AX79" s="557"/>
      <c r="AY79" s="8"/>
      <c r="AZ79" s="3"/>
      <c r="BA79" s="18"/>
      <c r="BB79" s="18"/>
      <c r="BC79" s="12"/>
      <c r="BD79" s="416"/>
    </row>
    <row r="80" spans="1:56" s="154" customFormat="1" ht="40.35" customHeight="1" outlineLevel="1">
      <c r="A80" s="417"/>
      <c r="B80" s="554" t="str">
        <f>IF('04 Brukerregistrering'!C70="","",'04 Brukerregistrering'!C70)</f>
        <v/>
      </c>
      <c r="C80" s="446" t="str">
        <f>IF('04 Brukerregistrering'!G70="","",'04 Brukerregistrering'!G70)</f>
        <v/>
      </c>
      <c r="D80" s="588" t="str">
        <f>IF(B80="","",IF('04 Brukerregistrering'!O70&lt;&gt;"","Ja","Nei"))</f>
        <v/>
      </c>
      <c r="E80" s="553" t="str">
        <f>IF('04 Brukerregistrering'!I70="","",'04 Brukerregistrering'!I70)</f>
        <v/>
      </c>
      <c r="F80" s="556"/>
      <c r="G80" s="62"/>
      <c r="H80" s="62"/>
      <c r="I80" s="433"/>
      <c r="J80" s="557"/>
      <c r="K80" s="563"/>
      <c r="L80" s="467" t="str">
        <f t="shared" si="4"/>
        <v/>
      </c>
      <c r="M80" s="62"/>
      <c r="N80" s="63"/>
      <c r="O80" s="62"/>
      <c r="P80" s="433"/>
      <c r="Q80" s="576"/>
      <c r="R80" s="60"/>
      <c r="S80" s="58"/>
      <c r="T80" s="59"/>
      <c r="U80" s="59"/>
      <c r="V80" s="64"/>
      <c r="W80" s="467" t="str">
        <f t="shared" si="1"/>
        <v/>
      </c>
      <c r="X80" s="62"/>
      <c r="Y80" s="62"/>
      <c r="Z80" s="62"/>
      <c r="AA80" s="433"/>
      <c r="AB80" s="557"/>
      <c r="AC80" s="60"/>
      <c r="AD80" s="58"/>
      <c r="AE80" s="59"/>
      <c r="AF80" s="59"/>
      <c r="AG80" s="64"/>
      <c r="AH80" s="467" t="str">
        <f t="shared" si="0"/>
        <v/>
      </c>
      <c r="AI80" s="63"/>
      <c r="AJ80" s="62"/>
      <c r="AK80" s="62"/>
      <c r="AL80" s="433"/>
      <c r="AM80" s="557"/>
      <c r="AN80" s="60"/>
      <c r="AO80" s="58"/>
      <c r="AP80" s="59"/>
      <c r="AQ80" s="59"/>
      <c r="AR80" s="64"/>
      <c r="AS80" s="467" t="str">
        <f t="shared" si="2"/>
        <v/>
      </c>
      <c r="AT80" s="63"/>
      <c r="AU80" s="62"/>
      <c r="AV80" s="62"/>
      <c r="AW80" s="433"/>
      <c r="AX80" s="557"/>
      <c r="AY80" s="8"/>
      <c r="AZ80" s="3"/>
      <c r="BA80" s="18"/>
      <c r="BB80" s="18"/>
      <c r="BC80" s="12"/>
      <c r="BD80" s="416"/>
    </row>
    <row r="81" spans="1:56" s="154" customFormat="1" ht="40.35" customHeight="1" outlineLevel="1">
      <c r="A81" s="417"/>
      <c r="B81" s="554" t="str">
        <f>IF('04 Brukerregistrering'!C71="","",'04 Brukerregistrering'!C71)</f>
        <v/>
      </c>
      <c r="C81" s="446" t="str">
        <f>IF('04 Brukerregistrering'!G71="","",'04 Brukerregistrering'!G71)</f>
        <v/>
      </c>
      <c r="D81" s="588" t="str">
        <f>IF(B81="","",IF('04 Brukerregistrering'!O71&lt;&gt;"","Ja","Nei"))</f>
        <v/>
      </c>
      <c r="E81" s="553" t="str">
        <f>IF('04 Brukerregistrering'!I71="","",'04 Brukerregistrering'!I71)</f>
        <v/>
      </c>
      <c r="F81" s="556"/>
      <c r="G81" s="62"/>
      <c r="H81" s="62"/>
      <c r="I81" s="433"/>
      <c r="J81" s="557"/>
      <c r="K81" s="563"/>
      <c r="L81" s="467" t="str">
        <f t="shared" si="4"/>
        <v/>
      </c>
      <c r="M81" s="62"/>
      <c r="N81" s="63"/>
      <c r="O81" s="62"/>
      <c r="P81" s="433"/>
      <c r="Q81" s="576"/>
      <c r="R81" s="57"/>
      <c r="S81" s="58"/>
      <c r="T81" s="59"/>
      <c r="U81" s="59"/>
      <c r="V81" s="64"/>
      <c r="W81" s="467" t="str">
        <f t="shared" si="1"/>
        <v/>
      </c>
      <c r="X81" s="62"/>
      <c r="Y81" s="62"/>
      <c r="Z81" s="62"/>
      <c r="AA81" s="433"/>
      <c r="AB81" s="557"/>
      <c r="AC81" s="57"/>
      <c r="AD81" s="58"/>
      <c r="AE81" s="59"/>
      <c r="AF81" s="59"/>
      <c r="AG81" s="65"/>
      <c r="AH81" s="467" t="str">
        <f t="shared" si="0"/>
        <v/>
      </c>
      <c r="AI81" s="62"/>
      <c r="AJ81" s="62"/>
      <c r="AK81" s="62"/>
      <c r="AL81" s="433"/>
      <c r="AM81" s="557"/>
      <c r="AN81" s="57"/>
      <c r="AO81" s="58"/>
      <c r="AP81" s="59"/>
      <c r="AQ81" s="59"/>
      <c r="AR81" s="65"/>
      <c r="AS81" s="467" t="str">
        <f t="shared" si="2"/>
        <v/>
      </c>
      <c r="AT81" s="62"/>
      <c r="AU81" s="62"/>
      <c r="AV81" s="62"/>
      <c r="AW81" s="433"/>
      <c r="AX81" s="557"/>
      <c r="AY81" s="8"/>
      <c r="AZ81" s="3"/>
      <c r="BA81" s="18"/>
      <c r="BB81" s="18"/>
      <c r="BC81" s="12"/>
      <c r="BD81" s="416"/>
    </row>
    <row r="82" spans="1:56" s="154" customFormat="1" ht="40.35" customHeight="1" outlineLevel="1">
      <c r="A82" s="417"/>
      <c r="B82" s="554" t="str">
        <f>IF('04 Brukerregistrering'!C72="","",'04 Brukerregistrering'!C72)</f>
        <v/>
      </c>
      <c r="C82" s="446" t="str">
        <f>IF('04 Brukerregistrering'!G72="","",'04 Brukerregistrering'!G72)</f>
        <v/>
      </c>
      <c r="D82" s="588" t="str">
        <f>IF(B82="","",IF('04 Brukerregistrering'!O72&lt;&gt;"","Ja","Nei"))</f>
        <v/>
      </c>
      <c r="E82" s="553" t="str">
        <f>IF('04 Brukerregistrering'!I72="","",'04 Brukerregistrering'!I72)</f>
        <v/>
      </c>
      <c r="F82" s="556"/>
      <c r="G82" s="62"/>
      <c r="H82" s="62"/>
      <c r="I82" s="433"/>
      <c r="J82" s="557"/>
      <c r="K82" s="563"/>
      <c r="L82" s="467" t="str">
        <f t="shared" si="4"/>
        <v/>
      </c>
      <c r="M82" s="62"/>
      <c r="N82" s="63"/>
      <c r="O82" s="62"/>
      <c r="P82" s="433"/>
      <c r="Q82" s="576"/>
      <c r="R82" s="60"/>
      <c r="S82" s="58"/>
      <c r="T82" s="59"/>
      <c r="U82" s="59"/>
      <c r="V82" s="64"/>
      <c r="W82" s="467" t="str">
        <f t="shared" si="1"/>
        <v/>
      </c>
      <c r="X82" s="62"/>
      <c r="Y82" s="62"/>
      <c r="Z82" s="62"/>
      <c r="AA82" s="433"/>
      <c r="AB82" s="557"/>
      <c r="AC82" s="60"/>
      <c r="AD82" s="58"/>
      <c r="AE82" s="59"/>
      <c r="AF82" s="59"/>
      <c r="AG82" s="64"/>
      <c r="AH82" s="467" t="str">
        <f t="shared" si="0"/>
        <v/>
      </c>
      <c r="AI82" s="63"/>
      <c r="AJ82" s="62"/>
      <c r="AK82" s="62"/>
      <c r="AL82" s="433"/>
      <c r="AM82" s="557"/>
      <c r="AN82" s="60"/>
      <c r="AO82" s="58"/>
      <c r="AP82" s="59"/>
      <c r="AQ82" s="59"/>
      <c r="AR82" s="64"/>
      <c r="AS82" s="467" t="str">
        <f t="shared" si="2"/>
        <v/>
      </c>
      <c r="AT82" s="63"/>
      <c r="AU82" s="62"/>
      <c r="AV82" s="62"/>
      <c r="AW82" s="433"/>
      <c r="AX82" s="557"/>
      <c r="AY82" s="8"/>
      <c r="AZ82" s="3"/>
      <c r="BA82" s="18"/>
      <c r="BB82" s="18"/>
      <c r="BC82" s="12"/>
      <c r="BD82" s="416"/>
    </row>
    <row r="83" spans="1:56" s="154" customFormat="1" ht="40.35" customHeight="1" outlineLevel="1">
      <c r="A83" s="417"/>
      <c r="B83" s="554" t="str">
        <f>IF('04 Brukerregistrering'!C73="","",'04 Brukerregistrering'!C73)</f>
        <v/>
      </c>
      <c r="C83" s="446" t="str">
        <f>IF('04 Brukerregistrering'!G73="","",'04 Brukerregistrering'!G73)</f>
        <v/>
      </c>
      <c r="D83" s="588" t="str">
        <f>IF(B83="","",IF('04 Brukerregistrering'!O73&lt;&gt;"","Ja","Nei"))</f>
        <v/>
      </c>
      <c r="E83" s="553" t="str">
        <f>IF('04 Brukerregistrering'!I73="","",'04 Brukerregistrering'!I73)</f>
        <v/>
      </c>
      <c r="F83" s="556"/>
      <c r="G83" s="62"/>
      <c r="H83" s="62"/>
      <c r="I83" s="433"/>
      <c r="J83" s="557"/>
      <c r="K83" s="563"/>
      <c r="L83" s="467" t="str">
        <f t="shared" si="4"/>
        <v/>
      </c>
      <c r="M83" s="62"/>
      <c r="N83" s="63"/>
      <c r="O83" s="62"/>
      <c r="P83" s="433"/>
      <c r="Q83" s="576"/>
      <c r="R83" s="57"/>
      <c r="S83" s="58"/>
      <c r="T83" s="59"/>
      <c r="U83" s="59"/>
      <c r="V83" s="64"/>
      <c r="W83" s="467" t="str">
        <f t="shared" si="1"/>
        <v/>
      </c>
      <c r="X83" s="62"/>
      <c r="Y83" s="62"/>
      <c r="Z83" s="62"/>
      <c r="AA83" s="433"/>
      <c r="AB83" s="557"/>
      <c r="AC83" s="57"/>
      <c r="AD83" s="58"/>
      <c r="AE83" s="59"/>
      <c r="AF83" s="59"/>
      <c r="AG83" s="65"/>
      <c r="AH83" s="467" t="str">
        <f t="shared" si="0"/>
        <v/>
      </c>
      <c r="AI83" s="62"/>
      <c r="AJ83" s="62"/>
      <c r="AK83" s="62"/>
      <c r="AL83" s="433"/>
      <c r="AM83" s="557"/>
      <c r="AN83" s="57"/>
      <c r="AO83" s="58"/>
      <c r="AP83" s="59"/>
      <c r="AQ83" s="59"/>
      <c r="AR83" s="65"/>
      <c r="AS83" s="467" t="str">
        <f t="shared" si="2"/>
        <v/>
      </c>
      <c r="AT83" s="62"/>
      <c r="AU83" s="62"/>
      <c r="AV83" s="62"/>
      <c r="AW83" s="433"/>
      <c r="AX83" s="557"/>
      <c r="AY83" s="8"/>
      <c r="AZ83" s="3"/>
      <c r="BA83" s="18"/>
      <c r="BB83" s="18"/>
      <c r="BC83" s="12"/>
      <c r="BD83" s="416"/>
    </row>
    <row r="84" spans="1:56" s="154" customFormat="1" ht="40.35" customHeight="1" outlineLevel="1">
      <c r="A84" s="417"/>
      <c r="B84" s="554" t="str">
        <f>IF('04 Brukerregistrering'!C74="","",'04 Brukerregistrering'!C74)</f>
        <v/>
      </c>
      <c r="C84" s="446" t="str">
        <f>IF('04 Brukerregistrering'!G74="","",'04 Brukerregistrering'!G74)</f>
        <v/>
      </c>
      <c r="D84" s="588" t="str">
        <f>IF(B84="","",IF('04 Brukerregistrering'!O74&lt;&gt;"","Ja","Nei"))</f>
        <v/>
      </c>
      <c r="E84" s="553" t="str">
        <f>IF('04 Brukerregistrering'!I74="","",'04 Brukerregistrering'!I74)</f>
        <v/>
      </c>
      <c r="F84" s="556"/>
      <c r="G84" s="62"/>
      <c r="H84" s="62"/>
      <c r="I84" s="433"/>
      <c r="J84" s="557"/>
      <c r="K84" s="563"/>
      <c r="L84" s="467" t="str">
        <f t="shared" si="4"/>
        <v/>
      </c>
      <c r="M84" s="62"/>
      <c r="N84" s="63"/>
      <c r="O84" s="62"/>
      <c r="P84" s="433"/>
      <c r="Q84" s="576"/>
      <c r="R84" s="60"/>
      <c r="S84" s="58"/>
      <c r="T84" s="59"/>
      <c r="U84" s="59"/>
      <c r="V84" s="64"/>
      <c r="W84" s="467" t="str">
        <f t="shared" ref="W84:W107" si="5">IF(ISBLANK(V84), "", DATEDIF(F84, V84, "M"))</f>
        <v/>
      </c>
      <c r="X84" s="62"/>
      <c r="Y84" s="62"/>
      <c r="Z84" s="62"/>
      <c r="AA84" s="433"/>
      <c r="AB84" s="557"/>
      <c r="AC84" s="60"/>
      <c r="AD84" s="58"/>
      <c r="AE84" s="59"/>
      <c r="AF84" s="59"/>
      <c r="AG84" s="64"/>
      <c r="AH84" s="467" t="str">
        <f t="shared" ref="AH84:AH107" si="6">IF(ISBLANK(AG84), "", DATEDIF(F84, AG84, "M"))</f>
        <v/>
      </c>
      <c r="AI84" s="63"/>
      <c r="AJ84" s="62"/>
      <c r="AK84" s="62"/>
      <c r="AL84" s="433"/>
      <c r="AM84" s="557"/>
      <c r="AN84" s="60"/>
      <c r="AO84" s="58"/>
      <c r="AP84" s="59"/>
      <c r="AQ84" s="59"/>
      <c r="AR84" s="64"/>
      <c r="AS84" s="467" t="str">
        <f t="shared" ref="AS84:AS107" si="7">IF(ISBLANK(AR84), "", DATEDIF(F84, AR84, "M"))</f>
        <v/>
      </c>
      <c r="AT84" s="63"/>
      <c r="AU84" s="62"/>
      <c r="AV84" s="62"/>
      <c r="AW84" s="433"/>
      <c r="AX84" s="557"/>
      <c r="AY84" s="8"/>
      <c r="AZ84" s="3"/>
      <c r="BA84" s="18"/>
      <c r="BB84" s="18"/>
      <c r="BC84" s="12"/>
      <c r="BD84" s="416"/>
    </row>
    <row r="85" spans="1:56" s="154" customFormat="1" ht="40.35" customHeight="1" outlineLevel="1">
      <c r="A85" s="417"/>
      <c r="B85" s="554" t="str">
        <f>IF('04 Brukerregistrering'!C75="","",'04 Brukerregistrering'!C75)</f>
        <v/>
      </c>
      <c r="C85" s="446" t="str">
        <f>IF('04 Brukerregistrering'!G75="","",'04 Brukerregistrering'!G75)</f>
        <v/>
      </c>
      <c r="D85" s="588" t="str">
        <f>IF(B85="","",IF('04 Brukerregistrering'!O75&lt;&gt;"","Ja","Nei"))</f>
        <v/>
      </c>
      <c r="E85" s="553" t="str">
        <f>IF('04 Brukerregistrering'!I75="","",'04 Brukerregistrering'!I75)</f>
        <v/>
      </c>
      <c r="F85" s="556"/>
      <c r="G85" s="62"/>
      <c r="H85" s="62"/>
      <c r="I85" s="433"/>
      <c r="J85" s="557"/>
      <c r="K85" s="563"/>
      <c r="L85" s="467" t="str">
        <f t="shared" si="4"/>
        <v/>
      </c>
      <c r="M85" s="62"/>
      <c r="N85" s="63"/>
      <c r="O85" s="62"/>
      <c r="P85" s="433"/>
      <c r="Q85" s="576"/>
      <c r="R85" s="57"/>
      <c r="S85" s="58"/>
      <c r="T85" s="59"/>
      <c r="U85" s="59"/>
      <c r="V85" s="64"/>
      <c r="W85" s="467" t="str">
        <f t="shared" si="5"/>
        <v/>
      </c>
      <c r="X85" s="62"/>
      <c r="Y85" s="62"/>
      <c r="Z85" s="62"/>
      <c r="AA85" s="433"/>
      <c r="AB85" s="557"/>
      <c r="AC85" s="57"/>
      <c r="AD85" s="58"/>
      <c r="AE85" s="59"/>
      <c r="AF85" s="59"/>
      <c r="AG85" s="65"/>
      <c r="AH85" s="467" t="str">
        <f t="shared" si="6"/>
        <v/>
      </c>
      <c r="AI85" s="62"/>
      <c r="AJ85" s="62"/>
      <c r="AK85" s="62"/>
      <c r="AL85" s="433"/>
      <c r="AM85" s="557"/>
      <c r="AN85" s="57"/>
      <c r="AO85" s="58"/>
      <c r="AP85" s="59"/>
      <c r="AQ85" s="59"/>
      <c r="AR85" s="65"/>
      <c r="AS85" s="467" t="str">
        <f t="shared" si="7"/>
        <v/>
      </c>
      <c r="AT85" s="62"/>
      <c r="AU85" s="62"/>
      <c r="AV85" s="62"/>
      <c r="AW85" s="433"/>
      <c r="AX85" s="557"/>
      <c r="AY85" s="8"/>
      <c r="AZ85" s="3"/>
      <c r="BA85" s="18"/>
      <c r="BB85" s="18"/>
      <c r="BC85" s="12"/>
      <c r="BD85" s="416"/>
    </row>
    <row r="86" spans="1:56" s="154" customFormat="1" ht="40.35" customHeight="1" outlineLevel="1">
      <c r="A86" s="417"/>
      <c r="B86" s="554" t="str">
        <f>IF('04 Brukerregistrering'!C76="","",'04 Brukerregistrering'!C76)</f>
        <v/>
      </c>
      <c r="C86" s="446" t="str">
        <f>IF('04 Brukerregistrering'!G76="","",'04 Brukerregistrering'!G76)</f>
        <v/>
      </c>
      <c r="D86" s="588" t="str">
        <f>IF(B86="","",IF('04 Brukerregistrering'!O76&lt;&gt;"","Ja","Nei"))</f>
        <v/>
      </c>
      <c r="E86" s="553" t="str">
        <f>IF('04 Brukerregistrering'!I76="","",'04 Brukerregistrering'!I76)</f>
        <v/>
      </c>
      <c r="F86" s="556"/>
      <c r="G86" s="62"/>
      <c r="H86" s="62"/>
      <c r="I86" s="433"/>
      <c r="J86" s="557"/>
      <c r="K86" s="563"/>
      <c r="L86" s="467" t="str">
        <f t="shared" si="4"/>
        <v/>
      </c>
      <c r="M86" s="62"/>
      <c r="N86" s="63"/>
      <c r="O86" s="62"/>
      <c r="P86" s="433"/>
      <c r="Q86" s="576"/>
      <c r="R86" s="60"/>
      <c r="S86" s="58"/>
      <c r="T86" s="59"/>
      <c r="U86" s="59"/>
      <c r="V86" s="64"/>
      <c r="W86" s="467" t="str">
        <f t="shared" si="5"/>
        <v/>
      </c>
      <c r="X86" s="62"/>
      <c r="Y86" s="62"/>
      <c r="Z86" s="62"/>
      <c r="AA86" s="433"/>
      <c r="AB86" s="557"/>
      <c r="AC86" s="60"/>
      <c r="AD86" s="58"/>
      <c r="AE86" s="59"/>
      <c r="AF86" s="59"/>
      <c r="AG86" s="64"/>
      <c r="AH86" s="467" t="str">
        <f t="shared" si="6"/>
        <v/>
      </c>
      <c r="AI86" s="63"/>
      <c r="AJ86" s="62"/>
      <c r="AK86" s="62"/>
      <c r="AL86" s="433"/>
      <c r="AM86" s="557"/>
      <c r="AN86" s="60"/>
      <c r="AO86" s="58"/>
      <c r="AP86" s="59"/>
      <c r="AQ86" s="59"/>
      <c r="AR86" s="64"/>
      <c r="AS86" s="467" t="str">
        <f t="shared" si="7"/>
        <v/>
      </c>
      <c r="AT86" s="63"/>
      <c r="AU86" s="62"/>
      <c r="AV86" s="62"/>
      <c r="AW86" s="433"/>
      <c r="AX86" s="557"/>
      <c r="AY86" s="8"/>
      <c r="AZ86" s="3"/>
      <c r="BA86" s="18"/>
      <c r="BB86" s="18"/>
      <c r="BC86" s="12"/>
      <c r="BD86" s="416"/>
    </row>
    <row r="87" spans="1:56" s="154" customFormat="1" ht="40.35" customHeight="1" outlineLevel="1">
      <c r="A87" s="417"/>
      <c r="B87" s="554" t="str">
        <f>IF('04 Brukerregistrering'!C77="","",'04 Brukerregistrering'!C77)</f>
        <v/>
      </c>
      <c r="C87" s="446" t="str">
        <f>IF('04 Brukerregistrering'!G77="","",'04 Brukerregistrering'!G77)</f>
        <v/>
      </c>
      <c r="D87" s="588" t="str">
        <f>IF(B87="","",IF('04 Brukerregistrering'!O77&lt;&gt;"","Ja","Nei"))</f>
        <v/>
      </c>
      <c r="E87" s="553" t="str">
        <f>IF('04 Brukerregistrering'!I77="","",'04 Brukerregistrering'!I77)</f>
        <v/>
      </c>
      <c r="F87" s="556"/>
      <c r="G87" s="62"/>
      <c r="H87" s="62"/>
      <c r="I87" s="433"/>
      <c r="J87" s="557"/>
      <c r="K87" s="563"/>
      <c r="L87" s="467" t="str">
        <f t="shared" si="4"/>
        <v/>
      </c>
      <c r="M87" s="62"/>
      <c r="N87" s="63"/>
      <c r="O87" s="62"/>
      <c r="P87" s="433"/>
      <c r="Q87" s="576"/>
      <c r="R87" s="57"/>
      <c r="S87" s="58"/>
      <c r="T87" s="59"/>
      <c r="U87" s="59"/>
      <c r="V87" s="64"/>
      <c r="W87" s="467" t="str">
        <f t="shared" si="5"/>
        <v/>
      </c>
      <c r="X87" s="62"/>
      <c r="Y87" s="62"/>
      <c r="Z87" s="62"/>
      <c r="AA87" s="433"/>
      <c r="AB87" s="557"/>
      <c r="AC87" s="57"/>
      <c r="AD87" s="58"/>
      <c r="AE87" s="59"/>
      <c r="AF87" s="59"/>
      <c r="AG87" s="65"/>
      <c r="AH87" s="467" t="str">
        <f t="shared" si="6"/>
        <v/>
      </c>
      <c r="AI87" s="62"/>
      <c r="AJ87" s="62"/>
      <c r="AK87" s="62"/>
      <c r="AL87" s="433"/>
      <c r="AM87" s="557"/>
      <c r="AN87" s="57"/>
      <c r="AO87" s="58"/>
      <c r="AP87" s="59"/>
      <c r="AQ87" s="59"/>
      <c r="AR87" s="65"/>
      <c r="AS87" s="467" t="str">
        <f t="shared" si="7"/>
        <v/>
      </c>
      <c r="AT87" s="62"/>
      <c r="AU87" s="62"/>
      <c r="AV87" s="62"/>
      <c r="AW87" s="433"/>
      <c r="AX87" s="557"/>
      <c r="AY87" s="8"/>
      <c r="AZ87" s="3"/>
      <c r="BA87" s="18"/>
      <c r="BB87" s="18"/>
      <c r="BC87" s="12"/>
      <c r="BD87" s="416"/>
    </row>
    <row r="88" spans="1:56" s="154" customFormat="1" ht="40.35" customHeight="1" outlineLevel="1">
      <c r="A88" s="417"/>
      <c r="B88" s="554" t="str">
        <f>IF('04 Brukerregistrering'!C78="","",'04 Brukerregistrering'!C78)</f>
        <v/>
      </c>
      <c r="C88" s="446" t="str">
        <f>IF('04 Brukerregistrering'!G78="","",'04 Brukerregistrering'!G78)</f>
        <v/>
      </c>
      <c r="D88" s="588" t="str">
        <f>IF(B88="","",IF('04 Brukerregistrering'!O78&lt;&gt;"","Ja","Nei"))</f>
        <v/>
      </c>
      <c r="E88" s="553" t="str">
        <f>IF('04 Brukerregistrering'!I78="","",'04 Brukerregistrering'!I78)</f>
        <v/>
      </c>
      <c r="F88" s="556"/>
      <c r="G88" s="62"/>
      <c r="H88" s="62"/>
      <c r="I88" s="433"/>
      <c r="J88" s="557"/>
      <c r="K88" s="563"/>
      <c r="L88" s="467" t="str">
        <f t="shared" ref="L88:L107" si="8">IF(ISBLANK(K88), "", DATEDIF(F88, K88, "M"))</f>
        <v/>
      </c>
      <c r="M88" s="62"/>
      <c r="N88" s="63"/>
      <c r="O88" s="62"/>
      <c r="P88" s="433"/>
      <c r="Q88" s="576"/>
      <c r="R88" s="60"/>
      <c r="S88" s="58"/>
      <c r="T88" s="59"/>
      <c r="U88" s="59"/>
      <c r="V88" s="64"/>
      <c r="W88" s="467" t="str">
        <f t="shared" si="5"/>
        <v/>
      </c>
      <c r="X88" s="62"/>
      <c r="Y88" s="62"/>
      <c r="Z88" s="62"/>
      <c r="AA88" s="433"/>
      <c r="AB88" s="557"/>
      <c r="AC88" s="60"/>
      <c r="AD88" s="58"/>
      <c r="AE88" s="59"/>
      <c r="AF88" s="59"/>
      <c r="AG88" s="64"/>
      <c r="AH88" s="467" t="str">
        <f t="shared" si="6"/>
        <v/>
      </c>
      <c r="AI88" s="63"/>
      <c r="AJ88" s="62"/>
      <c r="AK88" s="62"/>
      <c r="AL88" s="433"/>
      <c r="AM88" s="557"/>
      <c r="AN88" s="60"/>
      <c r="AO88" s="58"/>
      <c r="AP88" s="59"/>
      <c r="AQ88" s="59"/>
      <c r="AR88" s="64"/>
      <c r="AS88" s="467" t="str">
        <f t="shared" si="7"/>
        <v/>
      </c>
      <c r="AT88" s="63"/>
      <c r="AU88" s="62"/>
      <c r="AV88" s="62"/>
      <c r="AW88" s="433"/>
      <c r="AX88" s="557"/>
      <c r="AY88" s="8"/>
      <c r="AZ88" s="3"/>
      <c r="BA88" s="18"/>
      <c r="BB88" s="18"/>
      <c r="BC88" s="12"/>
      <c r="BD88" s="416"/>
    </row>
    <row r="89" spans="1:56" s="154" customFormat="1" ht="40.35" customHeight="1" outlineLevel="1">
      <c r="A89" s="417"/>
      <c r="B89" s="554" t="str">
        <f>IF('04 Brukerregistrering'!C79="","",'04 Brukerregistrering'!C79)</f>
        <v/>
      </c>
      <c r="C89" s="446" t="str">
        <f>IF('04 Brukerregistrering'!G79="","",'04 Brukerregistrering'!G79)</f>
        <v/>
      </c>
      <c r="D89" s="588" t="str">
        <f>IF(B89="","",IF('04 Brukerregistrering'!O79&lt;&gt;"","Ja","Nei"))</f>
        <v/>
      </c>
      <c r="E89" s="553" t="str">
        <f>IF('04 Brukerregistrering'!I79="","",'04 Brukerregistrering'!I79)</f>
        <v/>
      </c>
      <c r="F89" s="556"/>
      <c r="G89" s="62"/>
      <c r="H89" s="62"/>
      <c r="I89" s="433"/>
      <c r="J89" s="557"/>
      <c r="K89" s="563"/>
      <c r="L89" s="467" t="str">
        <f t="shared" si="8"/>
        <v/>
      </c>
      <c r="M89" s="62"/>
      <c r="N89" s="63"/>
      <c r="O89" s="62"/>
      <c r="P89" s="433"/>
      <c r="Q89" s="576"/>
      <c r="R89" s="57"/>
      <c r="S89" s="58"/>
      <c r="T89" s="59"/>
      <c r="U89" s="59"/>
      <c r="V89" s="64"/>
      <c r="W89" s="467" t="str">
        <f t="shared" si="5"/>
        <v/>
      </c>
      <c r="X89" s="62"/>
      <c r="Y89" s="62"/>
      <c r="Z89" s="62"/>
      <c r="AA89" s="433"/>
      <c r="AB89" s="557"/>
      <c r="AC89" s="57"/>
      <c r="AD89" s="58"/>
      <c r="AE89" s="59"/>
      <c r="AF89" s="59"/>
      <c r="AG89" s="65"/>
      <c r="AH89" s="467" t="str">
        <f t="shared" si="6"/>
        <v/>
      </c>
      <c r="AI89" s="62"/>
      <c r="AJ89" s="62"/>
      <c r="AK89" s="62"/>
      <c r="AL89" s="433"/>
      <c r="AM89" s="557"/>
      <c r="AN89" s="57"/>
      <c r="AO89" s="58"/>
      <c r="AP89" s="59"/>
      <c r="AQ89" s="59"/>
      <c r="AR89" s="65"/>
      <c r="AS89" s="467" t="str">
        <f t="shared" si="7"/>
        <v/>
      </c>
      <c r="AT89" s="62"/>
      <c r="AU89" s="62"/>
      <c r="AV89" s="62"/>
      <c r="AW89" s="433"/>
      <c r="AX89" s="557"/>
      <c r="AY89" s="8"/>
      <c r="AZ89" s="3"/>
      <c r="BA89" s="18"/>
      <c r="BB89" s="18"/>
      <c r="BC89" s="12"/>
      <c r="BD89" s="416"/>
    </row>
    <row r="90" spans="1:56" s="154" customFormat="1" ht="40.35" customHeight="1" outlineLevel="1">
      <c r="A90" s="417"/>
      <c r="B90" s="554" t="str">
        <f>IF('04 Brukerregistrering'!C80="","",'04 Brukerregistrering'!C80)</f>
        <v/>
      </c>
      <c r="C90" s="446" t="str">
        <f>IF('04 Brukerregistrering'!G80="","",'04 Brukerregistrering'!G80)</f>
        <v/>
      </c>
      <c r="D90" s="588" t="str">
        <f>IF(B90="","",IF('04 Brukerregistrering'!O80&lt;&gt;"","Ja","Nei"))</f>
        <v/>
      </c>
      <c r="E90" s="553" t="str">
        <f>IF('04 Brukerregistrering'!I80="","",'04 Brukerregistrering'!I80)</f>
        <v/>
      </c>
      <c r="F90" s="556"/>
      <c r="G90" s="62"/>
      <c r="H90" s="62"/>
      <c r="I90" s="433"/>
      <c r="J90" s="557"/>
      <c r="K90" s="563"/>
      <c r="L90" s="467" t="str">
        <f t="shared" si="8"/>
        <v/>
      </c>
      <c r="M90" s="62"/>
      <c r="N90" s="63"/>
      <c r="O90" s="62"/>
      <c r="P90" s="433"/>
      <c r="Q90" s="576"/>
      <c r="R90" s="60"/>
      <c r="S90" s="58"/>
      <c r="T90" s="59"/>
      <c r="U90" s="59"/>
      <c r="V90" s="64"/>
      <c r="W90" s="467" t="str">
        <f t="shared" si="5"/>
        <v/>
      </c>
      <c r="X90" s="62"/>
      <c r="Y90" s="62"/>
      <c r="Z90" s="62"/>
      <c r="AA90" s="433"/>
      <c r="AB90" s="557"/>
      <c r="AC90" s="60"/>
      <c r="AD90" s="58"/>
      <c r="AE90" s="59"/>
      <c r="AF90" s="59"/>
      <c r="AG90" s="64"/>
      <c r="AH90" s="467" t="str">
        <f t="shared" si="6"/>
        <v/>
      </c>
      <c r="AI90" s="63"/>
      <c r="AJ90" s="62"/>
      <c r="AK90" s="62"/>
      <c r="AL90" s="433"/>
      <c r="AM90" s="557"/>
      <c r="AN90" s="60"/>
      <c r="AO90" s="58"/>
      <c r="AP90" s="59"/>
      <c r="AQ90" s="59"/>
      <c r="AR90" s="64"/>
      <c r="AS90" s="467" t="str">
        <f t="shared" si="7"/>
        <v/>
      </c>
      <c r="AT90" s="63"/>
      <c r="AU90" s="62"/>
      <c r="AV90" s="62"/>
      <c r="AW90" s="433"/>
      <c r="AX90" s="557"/>
      <c r="AY90" s="8"/>
      <c r="AZ90" s="3"/>
      <c r="BA90" s="18"/>
      <c r="BB90" s="18"/>
      <c r="BC90" s="12"/>
      <c r="BD90" s="416"/>
    </row>
    <row r="91" spans="1:56" s="154" customFormat="1" ht="40.35" customHeight="1" outlineLevel="1">
      <c r="A91" s="417"/>
      <c r="B91" s="554" t="str">
        <f>IF('04 Brukerregistrering'!C81="","",'04 Brukerregistrering'!C81)</f>
        <v/>
      </c>
      <c r="C91" s="446" t="str">
        <f>IF('04 Brukerregistrering'!G81="","",'04 Brukerregistrering'!G81)</f>
        <v/>
      </c>
      <c r="D91" s="588" t="str">
        <f>IF(B91="","",IF('04 Brukerregistrering'!O81&lt;&gt;"","Ja","Nei"))</f>
        <v/>
      </c>
      <c r="E91" s="553" t="str">
        <f>IF('04 Brukerregistrering'!I81="","",'04 Brukerregistrering'!I81)</f>
        <v/>
      </c>
      <c r="F91" s="556"/>
      <c r="G91" s="62"/>
      <c r="H91" s="62"/>
      <c r="I91" s="433"/>
      <c r="J91" s="557"/>
      <c r="K91" s="563"/>
      <c r="L91" s="467" t="str">
        <f t="shared" si="8"/>
        <v/>
      </c>
      <c r="M91" s="62"/>
      <c r="N91" s="63"/>
      <c r="O91" s="62"/>
      <c r="P91" s="433"/>
      <c r="Q91" s="576"/>
      <c r="R91" s="57"/>
      <c r="S91" s="58"/>
      <c r="T91" s="59"/>
      <c r="U91" s="59"/>
      <c r="V91" s="64"/>
      <c r="W91" s="467" t="str">
        <f t="shared" si="5"/>
        <v/>
      </c>
      <c r="X91" s="62"/>
      <c r="Y91" s="62"/>
      <c r="Z91" s="62"/>
      <c r="AA91" s="433"/>
      <c r="AB91" s="557"/>
      <c r="AC91" s="57"/>
      <c r="AD91" s="58"/>
      <c r="AE91" s="59"/>
      <c r="AF91" s="59"/>
      <c r="AG91" s="65"/>
      <c r="AH91" s="467" t="str">
        <f t="shared" si="6"/>
        <v/>
      </c>
      <c r="AI91" s="62"/>
      <c r="AJ91" s="62"/>
      <c r="AK91" s="62"/>
      <c r="AL91" s="433"/>
      <c r="AM91" s="557"/>
      <c r="AN91" s="57"/>
      <c r="AO91" s="58"/>
      <c r="AP91" s="59"/>
      <c r="AQ91" s="59"/>
      <c r="AR91" s="65"/>
      <c r="AS91" s="467" t="str">
        <f t="shared" si="7"/>
        <v/>
      </c>
      <c r="AT91" s="62"/>
      <c r="AU91" s="62"/>
      <c r="AV91" s="62"/>
      <c r="AW91" s="433"/>
      <c r="AX91" s="557"/>
      <c r="AY91" s="8"/>
      <c r="AZ91" s="3"/>
      <c r="BA91" s="18"/>
      <c r="BB91" s="18"/>
      <c r="BC91" s="12"/>
      <c r="BD91" s="416"/>
    </row>
    <row r="92" spans="1:56" s="154" customFormat="1" ht="40.35" customHeight="1" outlineLevel="1">
      <c r="A92" s="417"/>
      <c r="B92" s="554" t="str">
        <f>IF('04 Brukerregistrering'!C82="","",'04 Brukerregistrering'!C82)</f>
        <v/>
      </c>
      <c r="C92" s="446" t="str">
        <f>IF('04 Brukerregistrering'!G82="","",'04 Brukerregistrering'!G82)</f>
        <v/>
      </c>
      <c r="D92" s="588" t="str">
        <f>IF(B92="","",IF('04 Brukerregistrering'!O82&lt;&gt;"","Ja","Nei"))</f>
        <v/>
      </c>
      <c r="E92" s="553" t="str">
        <f>IF('04 Brukerregistrering'!I82="","",'04 Brukerregistrering'!I82)</f>
        <v/>
      </c>
      <c r="F92" s="556"/>
      <c r="G92" s="62"/>
      <c r="H92" s="62"/>
      <c r="I92" s="433"/>
      <c r="J92" s="557"/>
      <c r="K92" s="563"/>
      <c r="L92" s="467" t="str">
        <f t="shared" si="8"/>
        <v/>
      </c>
      <c r="M92" s="62"/>
      <c r="N92" s="63"/>
      <c r="O92" s="62"/>
      <c r="P92" s="433"/>
      <c r="Q92" s="576"/>
      <c r="R92" s="60"/>
      <c r="S92" s="58"/>
      <c r="T92" s="59"/>
      <c r="U92" s="59"/>
      <c r="V92" s="64"/>
      <c r="W92" s="467" t="str">
        <f t="shared" si="5"/>
        <v/>
      </c>
      <c r="X92" s="62"/>
      <c r="Y92" s="62"/>
      <c r="Z92" s="62"/>
      <c r="AA92" s="433"/>
      <c r="AB92" s="557"/>
      <c r="AC92" s="60"/>
      <c r="AD92" s="58"/>
      <c r="AE92" s="59"/>
      <c r="AF92" s="59"/>
      <c r="AG92" s="64"/>
      <c r="AH92" s="467" t="str">
        <f t="shared" si="6"/>
        <v/>
      </c>
      <c r="AI92" s="63"/>
      <c r="AJ92" s="62"/>
      <c r="AK92" s="62"/>
      <c r="AL92" s="433"/>
      <c r="AM92" s="557"/>
      <c r="AN92" s="60"/>
      <c r="AO92" s="58"/>
      <c r="AP92" s="59"/>
      <c r="AQ92" s="59"/>
      <c r="AR92" s="64"/>
      <c r="AS92" s="467" t="str">
        <f t="shared" si="7"/>
        <v/>
      </c>
      <c r="AT92" s="63"/>
      <c r="AU92" s="62"/>
      <c r="AV92" s="62"/>
      <c r="AW92" s="433"/>
      <c r="AX92" s="557"/>
      <c r="AY92" s="8"/>
      <c r="AZ92" s="3"/>
      <c r="BA92" s="18"/>
      <c r="BB92" s="18"/>
      <c r="BC92" s="12"/>
      <c r="BD92" s="416"/>
    </row>
    <row r="93" spans="1:56" s="154" customFormat="1" ht="40.35" customHeight="1" outlineLevel="1">
      <c r="A93" s="417"/>
      <c r="B93" s="554" t="str">
        <f>IF('04 Brukerregistrering'!C83="","",'04 Brukerregistrering'!C83)</f>
        <v/>
      </c>
      <c r="C93" s="446" t="str">
        <f>IF('04 Brukerregistrering'!G83="","",'04 Brukerregistrering'!G83)</f>
        <v/>
      </c>
      <c r="D93" s="588" t="str">
        <f>IF(B93="","",IF('04 Brukerregistrering'!O83&lt;&gt;"","Ja","Nei"))</f>
        <v/>
      </c>
      <c r="E93" s="553" t="str">
        <f>IF('04 Brukerregistrering'!I83="","",'04 Brukerregistrering'!I83)</f>
        <v/>
      </c>
      <c r="F93" s="556"/>
      <c r="G93" s="62"/>
      <c r="H93" s="62"/>
      <c r="I93" s="433"/>
      <c r="J93" s="557"/>
      <c r="K93" s="563"/>
      <c r="L93" s="467" t="str">
        <f t="shared" si="8"/>
        <v/>
      </c>
      <c r="M93" s="62"/>
      <c r="N93" s="63"/>
      <c r="O93" s="62"/>
      <c r="P93" s="433"/>
      <c r="Q93" s="576"/>
      <c r="R93" s="57"/>
      <c r="S93" s="58"/>
      <c r="T93" s="59"/>
      <c r="U93" s="59"/>
      <c r="V93" s="64"/>
      <c r="W93" s="467" t="str">
        <f t="shared" si="5"/>
        <v/>
      </c>
      <c r="X93" s="62"/>
      <c r="Y93" s="62"/>
      <c r="Z93" s="62"/>
      <c r="AA93" s="433"/>
      <c r="AB93" s="557"/>
      <c r="AC93" s="57"/>
      <c r="AD93" s="58"/>
      <c r="AE93" s="59"/>
      <c r="AF93" s="59"/>
      <c r="AG93" s="65"/>
      <c r="AH93" s="467" t="str">
        <f t="shared" si="6"/>
        <v/>
      </c>
      <c r="AI93" s="62"/>
      <c r="AJ93" s="62"/>
      <c r="AK93" s="62"/>
      <c r="AL93" s="433"/>
      <c r="AM93" s="557"/>
      <c r="AN93" s="57"/>
      <c r="AO93" s="58"/>
      <c r="AP93" s="59"/>
      <c r="AQ93" s="59"/>
      <c r="AR93" s="65"/>
      <c r="AS93" s="467" t="str">
        <f t="shared" si="7"/>
        <v/>
      </c>
      <c r="AT93" s="62"/>
      <c r="AU93" s="62"/>
      <c r="AV93" s="62"/>
      <c r="AW93" s="433"/>
      <c r="AX93" s="557"/>
      <c r="AY93" s="8"/>
      <c r="AZ93" s="3"/>
      <c r="BA93" s="18"/>
      <c r="BB93" s="18"/>
      <c r="BC93" s="12"/>
      <c r="BD93" s="416"/>
    </row>
    <row r="94" spans="1:56" s="154" customFormat="1" ht="40.35" customHeight="1" outlineLevel="1">
      <c r="A94" s="417"/>
      <c r="B94" s="554" t="str">
        <f>IF('04 Brukerregistrering'!C84="","",'04 Brukerregistrering'!C84)</f>
        <v/>
      </c>
      <c r="C94" s="446" t="str">
        <f>IF('04 Brukerregistrering'!G84="","",'04 Brukerregistrering'!G84)</f>
        <v/>
      </c>
      <c r="D94" s="588" t="str">
        <f>IF(B94="","",IF('04 Brukerregistrering'!O84&lt;&gt;"","Ja","Nei"))</f>
        <v/>
      </c>
      <c r="E94" s="553" t="str">
        <f>IF('04 Brukerregistrering'!I84="","",'04 Brukerregistrering'!I84)</f>
        <v/>
      </c>
      <c r="F94" s="556"/>
      <c r="G94" s="62"/>
      <c r="H94" s="62"/>
      <c r="I94" s="433"/>
      <c r="J94" s="557"/>
      <c r="K94" s="563"/>
      <c r="L94" s="467" t="str">
        <f t="shared" si="8"/>
        <v/>
      </c>
      <c r="M94" s="62"/>
      <c r="N94" s="63"/>
      <c r="O94" s="62"/>
      <c r="P94" s="433"/>
      <c r="Q94" s="576"/>
      <c r="R94" s="60"/>
      <c r="S94" s="58"/>
      <c r="T94" s="59"/>
      <c r="U94" s="59"/>
      <c r="V94" s="64"/>
      <c r="W94" s="467" t="str">
        <f t="shared" si="5"/>
        <v/>
      </c>
      <c r="X94" s="62"/>
      <c r="Y94" s="62"/>
      <c r="Z94" s="62"/>
      <c r="AA94" s="433"/>
      <c r="AB94" s="557"/>
      <c r="AC94" s="60"/>
      <c r="AD94" s="58"/>
      <c r="AE94" s="59"/>
      <c r="AF94" s="59"/>
      <c r="AG94" s="64"/>
      <c r="AH94" s="467" t="str">
        <f t="shared" si="6"/>
        <v/>
      </c>
      <c r="AI94" s="63"/>
      <c r="AJ94" s="62"/>
      <c r="AK94" s="62"/>
      <c r="AL94" s="433"/>
      <c r="AM94" s="557"/>
      <c r="AN94" s="60"/>
      <c r="AO94" s="58"/>
      <c r="AP94" s="59"/>
      <c r="AQ94" s="59"/>
      <c r="AR94" s="64"/>
      <c r="AS94" s="467" t="str">
        <f t="shared" si="7"/>
        <v/>
      </c>
      <c r="AT94" s="63"/>
      <c r="AU94" s="62"/>
      <c r="AV94" s="62"/>
      <c r="AW94" s="433"/>
      <c r="AX94" s="557"/>
      <c r="AY94" s="8"/>
      <c r="AZ94" s="3"/>
      <c r="BA94" s="18"/>
      <c r="BB94" s="18"/>
      <c r="BC94" s="12"/>
      <c r="BD94" s="416"/>
    </row>
    <row r="95" spans="1:56" s="154" customFormat="1" ht="40.35" customHeight="1" outlineLevel="1">
      <c r="A95" s="417"/>
      <c r="B95" s="554" t="str">
        <f>IF('04 Brukerregistrering'!C85="","",'04 Brukerregistrering'!C85)</f>
        <v/>
      </c>
      <c r="C95" s="446" t="str">
        <f>IF('04 Brukerregistrering'!G85="","",'04 Brukerregistrering'!G85)</f>
        <v/>
      </c>
      <c r="D95" s="588" t="str">
        <f>IF(B95="","",IF('04 Brukerregistrering'!O85&lt;&gt;"","Ja","Nei"))</f>
        <v/>
      </c>
      <c r="E95" s="553" t="str">
        <f>IF('04 Brukerregistrering'!I85="","",'04 Brukerregistrering'!I85)</f>
        <v/>
      </c>
      <c r="F95" s="556"/>
      <c r="G95" s="62"/>
      <c r="H95" s="62"/>
      <c r="I95" s="433"/>
      <c r="J95" s="557"/>
      <c r="K95" s="563"/>
      <c r="L95" s="467" t="str">
        <f t="shared" si="8"/>
        <v/>
      </c>
      <c r="M95" s="62"/>
      <c r="N95" s="63"/>
      <c r="O95" s="62"/>
      <c r="P95" s="433"/>
      <c r="Q95" s="576"/>
      <c r="R95" s="57"/>
      <c r="S95" s="58"/>
      <c r="T95" s="59"/>
      <c r="U95" s="59"/>
      <c r="V95" s="64"/>
      <c r="W95" s="467" t="str">
        <f t="shared" si="5"/>
        <v/>
      </c>
      <c r="X95" s="62"/>
      <c r="Y95" s="62"/>
      <c r="Z95" s="62"/>
      <c r="AA95" s="433"/>
      <c r="AB95" s="557"/>
      <c r="AC95" s="57"/>
      <c r="AD95" s="58"/>
      <c r="AE95" s="59"/>
      <c r="AF95" s="59"/>
      <c r="AG95" s="65"/>
      <c r="AH95" s="467" t="str">
        <f t="shared" si="6"/>
        <v/>
      </c>
      <c r="AI95" s="62"/>
      <c r="AJ95" s="62"/>
      <c r="AK95" s="62"/>
      <c r="AL95" s="433"/>
      <c r="AM95" s="557"/>
      <c r="AN95" s="57"/>
      <c r="AO95" s="58"/>
      <c r="AP95" s="59"/>
      <c r="AQ95" s="59"/>
      <c r="AR95" s="65"/>
      <c r="AS95" s="467" t="str">
        <f t="shared" si="7"/>
        <v/>
      </c>
      <c r="AT95" s="62"/>
      <c r="AU95" s="62"/>
      <c r="AV95" s="62"/>
      <c r="AW95" s="433"/>
      <c r="AX95" s="557"/>
      <c r="AY95" s="8"/>
      <c r="AZ95" s="3"/>
      <c r="BA95" s="18"/>
      <c r="BB95" s="18"/>
      <c r="BC95" s="12"/>
      <c r="BD95" s="416"/>
    </row>
    <row r="96" spans="1:56" s="154" customFormat="1" ht="40.35" customHeight="1" outlineLevel="1">
      <c r="A96" s="417"/>
      <c r="B96" s="554" t="str">
        <f>IF('04 Brukerregistrering'!C86="","",'04 Brukerregistrering'!C86)</f>
        <v/>
      </c>
      <c r="C96" s="446" t="str">
        <f>IF('04 Brukerregistrering'!G86="","",'04 Brukerregistrering'!G86)</f>
        <v/>
      </c>
      <c r="D96" s="588" t="str">
        <f>IF(B96="","",IF('04 Brukerregistrering'!O86&lt;&gt;"","Ja","Nei"))</f>
        <v/>
      </c>
      <c r="E96" s="553" t="str">
        <f>IF('04 Brukerregistrering'!I86="","",'04 Brukerregistrering'!I86)</f>
        <v/>
      </c>
      <c r="F96" s="556"/>
      <c r="G96" s="62"/>
      <c r="H96" s="62"/>
      <c r="I96" s="433"/>
      <c r="J96" s="557"/>
      <c r="K96" s="563"/>
      <c r="L96" s="467" t="str">
        <f t="shared" si="8"/>
        <v/>
      </c>
      <c r="M96" s="62"/>
      <c r="N96" s="63"/>
      <c r="O96" s="62"/>
      <c r="P96" s="433"/>
      <c r="Q96" s="576"/>
      <c r="R96" s="60"/>
      <c r="S96" s="58"/>
      <c r="T96" s="59"/>
      <c r="U96" s="59"/>
      <c r="V96" s="64"/>
      <c r="W96" s="467" t="str">
        <f t="shared" si="5"/>
        <v/>
      </c>
      <c r="X96" s="62"/>
      <c r="Y96" s="62"/>
      <c r="Z96" s="62"/>
      <c r="AA96" s="433"/>
      <c r="AB96" s="557"/>
      <c r="AC96" s="60"/>
      <c r="AD96" s="58"/>
      <c r="AE96" s="59"/>
      <c r="AF96" s="59"/>
      <c r="AG96" s="64"/>
      <c r="AH96" s="467" t="str">
        <f t="shared" si="6"/>
        <v/>
      </c>
      <c r="AI96" s="63"/>
      <c r="AJ96" s="62"/>
      <c r="AK96" s="62"/>
      <c r="AL96" s="433"/>
      <c r="AM96" s="557"/>
      <c r="AN96" s="60"/>
      <c r="AO96" s="58"/>
      <c r="AP96" s="59"/>
      <c r="AQ96" s="59"/>
      <c r="AR96" s="64"/>
      <c r="AS96" s="467" t="str">
        <f t="shared" si="7"/>
        <v/>
      </c>
      <c r="AT96" s="63"/>
      <c r="AU96" s="62"/>
      <c r="AV96" s="62"/>
      <c r="AW96" s="433"/>
      <c r="AX96" s="557"/>
      <c r="AY96" s="8"/>
      <c r="AZ96" s="3"/>
      <c r="BA96" s="18"/>
      <c r="BB96" s="18"/>
      <c r="BC96" s="12"/>
      <c r="BD96" s="416"/>
    </row>
    <row r="97" spans="1:56" s="154" customFormat="1" ht="40.35" customHeight="1" outlineLevel="1">
      <c r="A97" s="417"/>
      <c r="B97" s="554" t="str">
        <f>IF('04 Brukerregistrering'!C87="","",'04 Brukerregistrering'!C87)</f>
        <v/>
      </c>
      <c r="C97" s="446" t="str">
        <f>IF('04 Brukerregistrering'!G87="","",'04 Brukerregistrering'!G87)</f>
        <v/>
      </c>
      <c r="D97" s="588" t="str">
        <f>IF(B97="","",IF('04 Brukerregistrering'!O87&lt;&gt;"","Ja","Nei"))</f>
        <v/>
      </c>
      <c r="E97" s="553" t="str">
        <f>IF('04 Brukerregistrering'!I87="","",'04 Brukerregistrering'!I87)</f>
        <v/>
      </c>
      <c r="F97" s="556"/>
      <c r="G97" s="62"/>
      <c r="H97" s="62"/>
      <c r="I97" s="433"/>
      <c r="J97" s="557"/>
      <c r="K97" s="563"/>
      <c r="L97" s="467" t="str">
        <f t="shared" si="8"/>
        <v/>
      </c>
      <c r="M97" s="62"/>
      <c r="N97" s="63"/>
      <c r="O97" s="62"/>
      <c r="P97" s="433"/>
      <c r="Q97" s="576"/>
      <c r="R97" s="57"/>
      <c r="S97" s="58"/>
      <c r="T97" s="59"/>
      <c r="U97" s="59"/>
      <c r="V97" s="64"/>
      <c r="W97" s="467" t="str">
        <f t="shared" si="5"/>
        <v/>
      </c>
      <c r="X97" s="62"/>
      <c r="Y97" s="62"/>
      <c r="Z97" s="62"/>
      <c r="AA97" s="433"/>
      <c r="AB97" s="557"/>
      <c r="AC97" s="57"/>
      <c r="AD97" s="58"/>
      <c r="AE97" s="59"/>
      <c r="AF97" s="59"/>
      <c r="AG97" s="65"/>
      <c r="AH97" s="467" t="str">
        <f t="shared" si="6"/>
        <v/>
      </c>
      <c r="AI97" s="62"/>
      <c r="AJ97" s="62"/>
      <c r="AK97" s="62"/>
      <c r="AL97" s="433"/>
      <c r="AM97" s="557"/>
      <c r="AN97" s="57"/>
      <c r="AO97" s="58"/>
      <c r="AP97" s="59"/>
      <c r="AQ97" s="59"/>
      <c r="AR97" s="65"/>
      <c r="AS97" s="467" t="str">
        <f t="shared" si="7"/>
        <v/>
      </c>
      <c r="AT97" s="62"/>
      <c r="AU97" s="62"/>
      <c r="AV97" s="62"/>
      <c r="AW97" s="433"/>
      <c r="AX97" s="557"/>
      <c r="AY97" s="8"/>
      <c r="AZ97" s="3"/>
      <c r="BA97" s="18"/>
      <c r="BB97" s="18"/>
      <c r="BC97" s="12"/>
      <c r="BD97" s="416"/>
    </row>
    <row r="98" spans="1:56" s="154" customFormat="1" ht="40.35" customHeight="1" outlineLevel="1">
      <c r="A98" s="417"/>
      <c r="B98" s="554" t="str">
        <f>IF('04 Brukerregistrering'!C88="","",'04 Brukerregistrering'!C88)</f>
        <v/>
      </c>
      <c r="C98" s="446" t="str">
        <f>IF('04 Brukerregistrering'!G88="","",'04 Brukerregistrering'!G88)</f>
        <v/>
      </c>
      <c r="D98" s="588" t="str">
        <f>IF(B98="","",IF('04 Brukerregistrering'!O88&lt;&gt;"","Ja","Nei"))</f>
        <v/>
      </c>
      <c r="E98" s="553" t="str">
        <f>IF('04 Brukerregistrering'!I88="","",'04 Brukerregistrering'!I88)</f>
        <v/>
      </c>
      <c r="F98" s="556"/>
      <c r="G98" s="62"/>
      <c r="H98" s="62"/>
      <c r="I98" s="433"/>
      <c r="J98" s="557"/>
      <c r="K98" s="563"/>
      <c r="L98" s="467" t="str">
        <f t="shared" si="8"/>
        <v/>
      </c>
      <c r="M98" s="62"/>
      <c r="N98" s="63"/>
      <c r="O98" s="62"/>
      <c r="P98" s="433"/>
      <c r="Q98" s="576"/>
      <c r="R98" s="60"/>
      <c r="S98" s="58"/>
      <c r="T98" s="59"/>
      <c r="U98" s="59"/>
      <c r="V98" s="64"/>
      <c r="W98" s="467" t="str">
        <f t="shared" si="5"/>
        <v/>
      </c>
      <c r="X98" s="62"/>
      <c r="Y98" s="62"/>
      <c r="Z98" s="62"/>
      <c r="AA98" s="433"/>
      <c r="AB98" s="557"/>
      <c r="AC98" s="60"/>
      <c r="AD98" s="58"/>
      <c r="AE98" s="59"/>
      <c r="AF98" s="59"/>
      <c r="AG98" s="64"/>
      <c r="AH98" s="467" t="str">
        <f t="shared" si="6"/>
        <v/>
      </c>
      <c r="AI98" s="63"/>
      <c r="AJ98" s="62"/>
      <c r="AK98" s="62"/>
      <c r="AL98" s="433"/>
      <c r="AM98" s="557"/>
      <c r="AN98" s="60"/>
      <c r="AO98" s="58"/>
      <c r="AP98" s="59"/>
      <c r="AQ98" s="59"/>
      <c r="AR98" s="64"/>
      <c r="AS98" s="467" t="str">
        <f t="shared" si="7"/>
        <v/>
      </c>
      <c r="AT98" s="63"/>
      <c r="AU98" s="62"/>
      <c r="AV98" s="62"/>
      <c r="AW98" s="433"/>
      <c r="AX98" s="557"/>
      <c r="AY98" s="8"/>
      <c r="AZ98" s="3"/>
      <c r="BA98" s="18"/>
      <c r="BB98" s="18"/>
      <c r="BC98" s="12"/>
      <c r="BD98" s="416"/>
    </row>
    <row r="99" spans="1:56" s="154" customFormat="1" ht="40.35" customHeight="1" outlineLevel="1">
      <c r="A99" s="417"/>
      <c r="B99" s="554" t="str">
        <f>IF('04 Brukerregistrering'!C89="","",'04 Brukerregistrering'!C89)</f>
        <v/>
      </c>
      <c r="C99" s="446" t="str">
        <f>IF('04 Brukerregistrering'!G89="","",'04 Brukerregistrering'!G89)</f>
        <v/>
      </c>
      <c r="D99" s="588" t="str">
        <f>IF(B99="","",IF('04 Brukerregistrering'!O89&lt;&gt;"","Ja","Nei"))</f>
        <v/>
      </c>
      <c r="E99" s="553" t="str">
        <f>IF('04 Brukerregistrering'!I89="","",'04 Brukerregistrering'!I89)</f>
        <v/>
      </c>
      <c r="F99" s="556"/>
      <c r="G99" s="62"/>
      <c r="H99" s="62"/>
      <c r="I99" s="433"/>
      <c r="J99" s="557"/>
      <c r="K99" s="563"/>
      <c r="L99" s="467" t="str">
        <f t="shared" si="8"/>
        <v/>
      </c>
      <c r="M99" s="62"/>
      <c r="N99" s="63"/>
      <c r="O99" s="62"/>
      <c r="P99" s="433"/>
      <c r="Q99" s="576"/>
      <c r="R99" s="57"/>
      <c r="S99" s="58"/>
      <c r="T99" s="59"/>
      <c r="U99" s="59"/>
      <c r="V99" s="64"/>
      <c r="W99" s="467" t="str">
        <f t="shared" si="5"/>
        <v/>
      </c>
      <c r="X99" s="62"/>
      <c r="Y99" s="62"/>
      <c r="Z99" s="62"/>
      <c r="AA99" s="433"/>
      <c r="AB99" s="557"/>
      <c r="AC99" s="57"/>
      <c r="AD99" s="58"/>
      <c r="AE99" s="59"/>
      <c r="AF99" s="59"/>
      <c r="AG99" s="65"/>
      <c r="AH99" s="467" t="str">
        <f t="shared" si="6"/>
        <v/>
      </c>
      <c r="AI99" s="62"/>
      <c r="AJ99" s="62"/>
      <c r="AK99" s="62"/>
      <c r="AL99" s="433"/>
      <c r="AM99" s="557"/>
      <c r="AN99" s="57"/>
      <c r="AO99" s="58"/>
      <c r="AP99" s="59"/>
      <c r="AQ99" s="59"/>
      <c r="AR99" s="65"/>
      <c r="AS99" s="467" t="str">
        <f t="shared" si="7"/>
        <v/>
      </c>
      <c r="AT99" s="62"/>
      <c r="AU99" s="62"/>
      <c r="AV99" s="62"/>
      <c r="AW99" s="433"/>
      <c r="AX99" s="557"/>
      <c r="AY99" s="8"/>
      <c r="AZ99" s="3"/>
      <c r="BA99" s="18"/>
      <c r="BB99" s="18"/>
      <c r="BC99" s="12"/>
      <c r="BD99" s="416"/>
    </row>
    <row r="100" spans="1:56" s="154" customFormat="1" ht="40.35" customHeight="1" outlineLevel="1">
      <c r="A100" s="417"/>
      <c r="B100" s="554" t="str">
        <f>IF('04 Brukerregistrering'!C90="","",'04 Brukerregistrering'!C90)</f>
        <v/>
      </c>
      <c r="C100" s="446" t="str">
        <f>IF('04 Brukerregistrering'!G90="","",'04 Brukerregistrering'!G90)</f>
        <v/>
      </c>
      <c r="D100" s="588" t="str">
        <f>IF(B100="","",IF('04 Brukerregistrering'!O90&lt;&gt;"","Ja","Nei"))</f>
        <v/>
      </c>
      <c r="E100" s="553" t="str">
        <f>IF('04 Brukerregistrering'!I90="","",'04 Brukerregistrering'!I90)</f>
        <v/>
      </c>
      <c r="F100" s="556"/>
      <c r="G100" s="62"/>
      <c r="H100" s="62"/>
      <c r="I100" s="433"/>
      <c r="J100" s="557"/>
      <c r="K100" s="563"/>
      <c r="L100" s="467" t="str">
        <f t="shared" si="8"/>
        <v/>
      </c>
      <c r="M100" s="62"/>
      <c r="N100" s="63"/>
      <c r="O100" s="62"/>
      <c r="P100" s="433"/>
      <c r="Q100" s="576"/>
      <c r="R100" s="60"/>
      <c r="S100" s="58"/>
      <c r="T100" s="59"/>
      <c r="U100" s="59"/>
      <c r="V100" s="64"/>
      <c r="W100" s="467" t="str">
        <f t="shared" si="5"/>
        <v/>
      </c>
      <c r="X100" s="62"/>
      <c r="Y100" s="62"/>
      <c r="Z100" s="62"/>
      <c r="AA100" s="433"/>
      <c r="AB100" s="557"/>
      <c r="AC100" s="60"/>
      <c r="AD100" s="58"/>
      <c r="AE100" s="59"/>
      <c r="AF100" s="59"/>
      <c r="AG100" s="64"/>
      <c r="AH100" s="467" t="str">
        <f t="shared" si="6"/>
        <v/>
      </c>
      <c r="AI100" s="63"/>
      <c r="AJ100" s="62"/>
      <c r="AK100" s="62"/>
      <c r="AL100" s="433"/>
      <c r="AM100" s="557"/>
      <c r="AN100" s="60"/>
      <c r="AO100" s="58"/>
      <c r="AP100" s="59"/>
      <c r="AQ100" s="59"/>
      <c r="AR100" s="64"/>
      <c r="AS100" s="467" t="str">
        <f t="shared" si="7"/>
        <v/>
      </c>
      <c r="AT100" s="63"/>
      <c r="AU100" s="62"/>
      <c r="AV100" s="62"/>
      <c r="AW100" s="433"/>
      <c r="AX100" s="557"/>
      <c r="AY100" s="8"/>
      <c r="AZ100" s="3"/>
      <c r="BA100" s="18"/>
      <c r="BB100" s="18"/>
      <c r="BC100" s="12"/>
      <c r="BD100" s="416"/>
    </row>
    <row r="101" spans="1:56" s="154" customFormat="1" ht="40.35" customHeight="1" outlineLevel="1">
      <c r="A101" s="417"/>
      <c r="B101" s="554" t="str">
        <f>IF('04 Brukerregistrering'!C91="","",'04 Brukerregistrering'!C91)</f>
        <v/>
      </c>
      <c r="C101" s="446" t="str">
        <f>IF('04 Brukerregistrering'!G91="","",'04 Brukerregistrering'!G91)</f>
        <v/>
      </c>
      <c r="D101" s="588" t="str">
        <f>IF(B101="","",IF('04 Brukerregistrering'!O91&lt;&gt;"","Ja","Nei"))</f>
        <v/>
      </c>
      <c r="E101" s="553" t="str">
        <f>IF('04 Brukerregistrering'!I91="","",'04 Brukerregistrering'!I91)</f>
        <v/>
      </c>
      <c r="F101" s="556"/>
      <c r="G101" s="62"/>
      <c r="H101" s="62"/>
      <c r="I101" s="433"/>
      <c r="J101" s="557"/>
      <c r="K101" s="563"/>
      <c r="L101" s="467" t="str">
        <f t="shared" si="8"/>
        <v/>
      </c>
      <c r="M101" s="62"/>
      <c r="N101" s="63"/>
      <c r="O101" s="62"/>
      <c r="P101" s="433"/>
      <c r="Q101" s="576"/>
      <c r="R101" s="57"/>
      <c r="S101" s="58"/>
      <c r="T101" s="59"/>
      <c r="U101" s="59"/>
      <c r="V101" s="64"/>
      <c r="W101" s="467" t="str">
        <f t="shared" si="5"/>
        <v/>
      </c>
      <c r="X101" s="62"/>
      <c r="Y101" s="62"/>
      <c r="Z101" s="62"/>
      <c r="AA101" s="433"/>
      <c r="AB101" s="557"/>
      <c r="AC101" s="57"/>
      <c r="AD101" s="58"/>
      <c r="AE101" s="59"/>
      <c r="AF101" s="59"/>
      <c r="AG101" s="65"/>
      <c r="AH101" s="467" t="str">
        <f t="shared" si="6"/>
        <v/>
      </c>
      <c r="AI101" s="62"/>
      <c r="AJ101" s="62"/>
      <c r="AK101" s="62"/>
      <c r="AL101" s="433"/>
      <c r="AM101" s="557"/>
      <c r="AN101" s="57"/>
      <c r="AO101" s="58"/>
      <c r="AP101" s="59"/>
      <c r="AQ101" s="59"/>
      <c r="AR101" s="65"/>
      <c r="AS101" s="467" t="str">
        <f t="shared" si="7"/>
        <v/>
      </c>
      <c r="AT101" s="62"/>
      <c r="AU101" s="62"/>
      <c r="AV101" s="62"/>
      <c r="AW101" s="433"/>
      <c r="AX101" s="557"/>
      <c r="AY101" s="8"/>
      <c r="AZ101" s="3"/>
      <c r="BA101" s="8"/>
      <c r="BB101" s="18"/>
      <c r="BC101" s="12"/>
      <c r="BD101" s="416"/>
    </row>
    <row r="102" spans="1:56" s="154" customFormat="1" ht="40.35" customHeight="1" outlineLevel="1">
      <c r="A102" s="417"/>
      <c r="B102" s="554" t="str">
        <f>IF('04 Brukerregistrering'!C92="","",'04 Brukerregistrering'!C92)</f>
        <v/>
      </c>
      <c r="C102" s="446" t="str">
        <f>IF('04 Brukerregistrering'!G92="","",'04 Brukerregistrering'!G92)</f>
        <v/>
      </c>
      <c r="D102" s="588" t="str">
        <f>IF(B102="","",IF('04 Brukerregistrering'!O92&lt;&gt;"","Ja","Nei"))</f>
        <v/>
      </c>
      <c r="E102" s="553" t="str">
        <f>IF('04 Brukerregistrering'!I92="","",'04 Brukerregistrering'!I92)</f>
        <v/>
      </c>
      <c r="F102" s="556"/>
      <c r="G102" s="62"/>
      <c r="H102" s="62"/>
      <c r="I102" s="433"/>
      <c r="J102" s="557"/>
      <c r="K102" s="563"/>
      <c r="L102" s="467" t="str">
        <f t="shared" si="8"/>
        <v/>
      </c>
      <c r="M102" s="62"/>
      <c r="N102" s="63"/>
      <c r="O102" s="62"/>
      <c r="P102" s="433"/>
      <c r="Q102" s="576"/>
      <c r="R102" s="60"/>
      <c r="S102" s="58"/>
      <c r="T102" s="59"/>
      <c r="U102" s="59"/>
      <c r="V102" s="64"/>
      <c r="W102" s="467" t="str">
        <f t="shared" si="5"/>
        <v/>
      </c>
      <c r="X102" s="62"/>
      <c r="Y102" s="62"/>
      <c r="Z102" s="62"/>
      <c r="AA102" s="433"/>
      <c r="AB102" s="557"/>
      <c r="AC102" s="60"/>
      <c r="AD102" s="58"/>
      <c r="AE102" s="59"/>
      <c r="AF102" s="59"/>
      <c r="AG102" s="64"/>
      <c r="AH102" s="467" t="str">
        <f t="shared" si="6"/>
        <v/>
      </c>
      <c r="AI102" s="63"/>
      <c r="AJ102" s="62"/>
      <c r="AK102" s="62"/>
      <c r="AL102" s="433"/>
      <c r="AM102" s="557"/>
      <c r="AN102" s="60"/>
      <c r="AO102" s="58"/>
      <c r="AP102" s="59"/>
      <c r="AQ102" s="59"/>
      <c r="AR102" s="64"/>
      <c r="AS102" s="467" t="str">
        <f t="shared" si="7"/>
        <v/>
      </c>
      <c r="AT102" s="63"/>
      <c r="AU102" s="62"/>
      <c r="AV102" s="62"/>
      <c r="AW102" s="433"/>
      <c r="AX102" s="557"/>
      <c r="AY102" s="8"/>
      <c r="AZ102" s="3"/>
      <c r="BA102" s="8"/>
      <c r="BB102" s="18"/>
      <c r="BC102" s="12"/>
      <c r="BD102" s="416"/>
    </row>
    <row r="103" spans="1:56" s="154" customFormat="1" ht="40.35" customHeight="1" outlineLevel="1">
      <c r="A103" s="417"/>
      <c r="B103" s="554" t="str">
        <f>IF('04 Brukerregistrering'!C93="","",'04 Brukerregistrering'!C93)</f>
        <v/>
      </c>
      <c r="C103" s="446" t="str">
        <f>IF('04 Brukerregistrering'!G93="","",'04 Brukerregistrering'!G93)</f>
        <v/>
      </c>
      <c r="D103" s="588" t="str">
        <f>IF(B103="","",IF('04 Brukerregistrering'!O93&lt;&gt;"","Ja","Nei"))</f>
        <v/>
      </c>
      <c r="E103" s="553" t="str">
        <f>IF('04 Brukerregistrering'!I93="","",'04 Brukerregistrering'!I93)</f>
        <v/>
      </c>
      <c r="F103" s="556"/>
      <c r="G103" s="62"/>
      <c r="H103" s="62"/>
      <c r="I103" s="433"/>
      <c r="J103" s="557"/>
      <c r="K103" s="563"/>
      <c r="L103" s="467" t="str">
        <f t="shared" si="8"/>
        <v/>
      </c>
      <c r="M103" s="62"/>
      <c r="N103" s="63"/>
      <c r="O103" s="62"/>
      <c r="P103" s="433"/>
      <c r="Q103" s="576"/>
      <c r="R103" s="57"/>
      <c r="S103" s="58"/>
      <c r="T103" s="59"/>
      <c r="U103" s="59"/>
      <c r="V103" s="64"/>
      <c r="W103" s="467" t="str">
        <f t="shared" si="5"/>
        <v/>
      </c>
      <c r="X103" s="62"/>
      <c r="Y103" s="62"/>
      <c r="Z103" s="62"/>
      <c r="AA103" s="433"/>
      <c r="AB103" s="557"/>
      <c r="AC103" s="57"/>
      <c r="AD103" s="58"/>
      <c r="AE103" s="59"/>
      <c r="AF103" s="59"/>
      <c r="AG103" s="65"/>
      <c r="AH103" s="467" t="str">
        <f t="shared" si="6"/>
        <v/>
      </c>
      <c r="AI103" s="62"/>
      <c r="AJ103" s="62"/>
      <c r="AK103" s="62"/>
      <c r="AL103" s="433"/>
      <c r="AM103" s="557"/>
      <c r="AN103" s="57"/>
      <c r="AO103" s="58"/>
      <c r="AP103" s="59"/>
      <c r="AQ103" s="59"/>
      <c r="AR103" s="65"/>
      <c r="AS103" s="467" t="str">
        <f t="shared" si="7"/>
        <v/>
      </c>
      <c r="AT103" s="62"/>
      <c r="AU103" s="62"/>
      <c r="AV103" s="62"/>
      <c r="AW103" s="433"/>
      <c r="AX103" s="557"/>
      <c r="AY103" s="8"/>
      <c r="AZ103" s="3"/>
      <c r="BA103" s="8"/>
      <c r="BB103" s="18"/>
      <c r="BC103" s="12"/>
      <c r="BD103" s="416"/>
    </row>
    <row r="104" spans="1:56" s="154" customFormat="1" ht="40.35" customHeight="1" outlineLevel="1">
      <c r="A104" s="417"/>
      <c r="B104" s="554" t="str">
        <f>IF('04 Brukerregistrering'!C94="","",'04 Brukerregistrering'!C94)</f>
        <v/>
      </c>
      <c r="C104" s="446" t="str">
        <f>IF('04 Brukerregistrering'!G94="","",'04 Brukerregistrering'!G94)</f>
        <v/>
      </c>
      <c r="D104" s="588" t="str">
        <f>IF(B104="","",IF('04 Brukerregistrering'!O94&lt;&gt;"","Ja","Nei"))</f>
        <v/>
      </c>
      <c r="E104" s="553" t="str">
        <f>IF('04 Brukerregistrering'!I94="","",'04 Brukerregistrering'!I94)</f>
        <v/>
      </c>
      <c r="F104" s="556"/>
      <c r="G104" s="62"/>
      <c r="H104" s="62"/>
      <c r="I104" s="433"/>
      <c r="J104" s="557"/>
      <c r="K104" s="563"/>
      <c r="L104" s="467" t="str">
        <f t="shared" si="8"/>
        <v/>
      </c>
      <c r="M104" s="62"/>
      <c r="N104" s="63"/>
      <c r="O104" s="62"/>
      <c r="P104" s="433"/>
      <c r="Q104" s="576"/>
      <c r="R104" s="60"/>
      <c r="S104" s="58"/>
      <c r="T104" s="59"/>
      <c r="U104" s="59"/>
      <c r="V104" s="64"/>
      <c r="W104" s="467" t="str">
        <f t="shared" si="5"/>
        <v/>
      </c>
      <c r="X104" s="62"/>
      <c r="Y104" s="62"/>
      <c r="Z104" s="62"/>
      <c r="AA104" s="433"/>
      <c r="AB104" s="557"/>
      <c r="AC104" s="60"/>
      <c r="AD104" s="58"/>
      <c r="AE104" s="59"/>
      <c r="AF104" s="59"/>
      <c r="AG104" s="64"/>
      <c r="AH104" s="467" t="str">
        <f t="shared" si="6"/>
        <v/>
      </c>
      <c r="AI104" s="63"/>
      <c r="AJ104" s="62"/>
      <c r="AK104" s="62"/>
      <c r="AL104" s="433"/>
      <c r="AM104" s="557"/>
      <c r="AN104" s="60"/>
      <c r="AO104" s="58"/>
      <c r="AP104" s="59"/>
      <c r="AQ104" s="59"/>
      <c r="AR104" s="64"/>
      <c r="AS104" s="467" t="str">
        <f t="shared" si="7"/>
        <v/>
      </c>
      <c r="AT104" s="63"/>
      <c r="AU104" s="62"/>
      <c r="AV104" s="62"/>
      <c r="AW104" s="433"/>
      <c r="AX104" s="557"/>
      <c r="AY104" s="8"/>
      <c r="AZ104" s="3"/>
      <c r="BA104" s="8"/>
      <c r="BB104" s="18"/>
      <c r="BC104" s="12"/>
      <c r="BD104" s="416"/>
    </row>
    <row r="105" spans="1:56" s="154" customFormat="1" ht="40.35" customHeight="1" outlineLevel="1">
      <c r="A105" s="417"/>
      <c r="B105" s="554" t="str">
        <f>IF('04 Brukerregistrering'!C95="","",'04 Brukerregistrering'!C95)</f>
        <v/>
      </c>
      <c r="C105" s="446" t="str">
        <f>IF('04 Brukerregistrering'!G95="","",'04 Brukerregistrering'!G95)</f>
        <v/>
      </c>
      <c r="D105" s="588" t="str">
        <f>IF(B105="","",IF('04 Brukerregistrering'!O95&lt;&gt;"","Ja","Nei"))</f>
        <v/>
      </c>
      <c r="E105" s="553" t="str">
        <f>IF('04 Brukerregistrering'!I95="","",'04 Brukerregistrering'!I95)</f>
        <v/>
      </c>
      <c r="F105" s="556"/>
      <c r="G105" s="62"/>
      <c r="H105" s="62"/>
      <c r="I105" s="433"/>
      <c r="J105" s="557"/>
      <c r="K105" s="563"/>
      <c r="L105" s="467" t="str">
        <f t="shared" si="8"/>
        <v/>
      </c>
      <c r="M105" s="62"/>
      <c r="N105" s="63"/>
      <c r="O105" s="62"/>
      <c r="P105" s="433"/>
      <c r="Q105" s="576"/>
      <c r="R105" s="57"/>
      <c r="S105" s="58"/>
      <c r="T105" s="59"/>
      <c r="U105" s="59"/>
      <c r="V105" s="64"/>
      <c r="W105" s="467" t="str">
        <f t="shared" si="5"/>
        <v/>
      </c>
      <c r="X105" s="62"/>
      <c r="Y105" s="62"/>
      <c r="Z105" s="62"/>
      <c r="AA105" s="433"/>
      <c r="AB105" s="557"/>
      <c r="AC105" s="57"/>
      <c r="AD105" s="58"/>
      <c r="AE105" s="59"/>
      <c r="AF105" s="59"/>
      <c r="AG105" s="65"/>
      <c r="AH105" s="467" t="str">
        <f t="shared" si="6"/>
        <v/>
      </c>
      <c r="AI105" s="62"/>
      <c r="AJ105" s="62"/>
      <c r="AK105" s="62"/>
      <c r="AL105" s="433"/>
      <c r="AM105" s="557"/>
      <c r="AN105" s="57"/>
      <c r="AO105" s="58"/>
      <c r="AP105" s="59"/>
      <c r="AQ105" s="59"/>
      <c r="AR105" s="65"/>
      <c r="AS105" s="467" t="str">
        <f t="shared" si="7"/>
        <v/>
      </c>
      <c r="AT105" s="62"/>
      <c r="AU105" s="62"/>
      <c r="AV105" s="62"/>
      <c r="AW105" s="433"/>
      <c r="AX105" s="557"/>
      <c r="AY105" s="8"/>
      <c r="AZ105" s="3"/>
      <c r="BA105" s="8"/>
      <c r="BB105" s="18"/>
      <c r="BC105" s="12"/>
      <c r="BD105" s="416"/>
    </row>
    <row r="106" spans="1:56" s="154" customFormat="1" ht="40.35" customHeight="1" outlineLevel="1">
      <c r="A106" s="417"/>
      <c r="B106" s="554" t="str">
        <f>IF('04 Brukerregistrering'!C96="","",'04 Brukerregistrering'!C96)</f>
        <v/>
      </c>
      <c r="C106" s="446" t="str">
        <f>IF('04 Brukerregistrering'!G96="","",'04 Brukerregistrering'!G96)</f>
        <v/>
      </c>
      <c r="D106" s="588" t="str">
        <f>IF(B106="","",IF('04 Brukerregistrering'!O96&lt;&gt;"","Ja","Nei"))</f>
        <v/>
      </c>
      <c r="E106" s="553" t="str">
        <f>IF('04 Brukerregistrering'!I96="","",'04 Brukerregistrering'!I96)</f>
        <v/>
      </c>
      <c r="F106" s="556"/>
      <c r="G106" s="62"/>
      <c r="H106" s="62"/>
      <c r="I106" s="433"/>
      <c r="J106" s="557"/>
      <c r="K106" s="563"/>
      <c r="L106" s="467" t="str">
        <f t="shared" si="8"/>
        <v/>
      </c>
      <c r="M106" s="62"/>
      <c r="N106" s="63"/>
      <c r="O106" s="62"/>
      <c r="P106" s="433"/>
      <c r="Q106" s="576"/>
      <c r="R106" s="60"/>
      <c r="S106" s="58"/>
      <c r="T106" s="59"/>
      <c r="U106" s="59"/>
      <c r="V106" s="64"/>
      <c r="W106" s="467" t="str">
        <f t="shared" si="5"/>
        <v/>
      </c>
      <c r="X106" s="62"/>
      <c r="Y106" s="62"/>
      <c r="Z106" s="62"/>
      <c r="AA106" s="433"/>
      <c r="AB106" s="557"/>
      <c r="AC106" s="60"/>
      <c r="AD106" s="58"/>
      <c r="AE106" s="59"/>
      <c r="AF106" s="59"/>
      <c r="AG106" s="64"/>
      <c r="AH106" s="467" t="str">
        <f t="shared" si="6"/>
        <v/>
      </c>
      <c r="AI106" s="63"/>
      <c r="AJ106" s="62"/>
      <c r="AK106" s="62"/>
      <c r="AL106" s="433"/>
      <c r="AM106" s="557"/>
      <c r="AN106" s="60"/>
      <c r="AO106" s="58"/>
      <c r="AP106" s="59"/>
      <c r="AQ106" s="59"/>
      <c r="AR106" s="64"/>
      <c r="AS106" s="467" t="str">
        <f t="shared" si="7"/>
        <v/>
      </c>
      <c r="AT106" s="63"/>
      <c r="AU106" s="62"/>
      <c r="AV106" s="62"/>
      <c r="AW106" s="433"/>
      <c r="AX106" s="557"/>
      <c r="AY106" s="8"/>
      <c r="AZ106" s="3"/>
      <c r="BA106" s="8"/>
      <c r="BB106" s="18"/>
      <c r="BC106" s="12"/>
      <c r="BD106" s="416"/>
    </row>
    <row r="107" spans="1:56" s="154" customFormat="1" ht="40.35" customHeight="1" outlineLevel="1">
      <c r="A107" s="417"/>
      <c r="B107" s="554" t="str">
        <f>IF('04 Brukerregistrering'!C97="","",'04 Brukerregistrering'!C97)</f>
        <v/>
      </c>
      <c r="C107" s="446" t="str">
        <f>IF('04 Brukerregistrering'!G97="","",'04 Brukerregistrering'!G97)</f>
        <v/>
      </c>
      <c r="D107" s="588" t="str">
        <f>IF(B107="","",IF('04 Brukerregistrering'!O97&lt;&gt;"","Ja","Nei"))</f>
        <v/>
      </c>
      <c r="E107" s="553" t="str">
        <f>IF('04 Brukerregistrering'!I97="","",'04 Brukerregistrering'!I97)</f>
        <v/>
      </c>
      <c r="F107" s="556"/>
      <c r="G107" s="62"/>
      <c r="H107" s="62"/>
      <c r="I107" s="433"/>
      <c r="J107" s="557"/>
      <c r="K107" s="563"/>
      <c r="L107" s="467" t="str">
        <f t="shared" si="8"/>
        <v/>
      </c>
      <c r="M107" s="62"/>
      <c r="N107" s="63"/>
      <c r="O107" s="62"/>
      <c r="P107" s="433"/>
      <c r="Q107" s="576"/>
      <c r="R107" s="57"/>
      <c r="S107" s="58"/>
      <c r="T107" s="59"/>
      <c r="U107" s="59"/>
      <c r="V107" s="64"/>
      <c r="W107" s="467" t="str">
        <f t="shared" si="5"/>
        <v/>
      </c>
      <c r="X107" s="62"/>
      <c r="Y107" s="62"/>
      <c r="Z107" s="62"/>
      <c r="AA107" s="433"/>
      <c r="AB107" s="557"/>
      <c r="AC107" s="57"/>
      <c r="AD107" s="58"/>
      <c r="AE107" s="59"/>
      <c r="AF107" s="59"/>
      <c r="AG107" s="65"/>
      <c r="AH107" s="467" t="str">
        <f t="shared" si="6"/>
        <v/>
      </c>
      <c r="AI107" s="62"/>
      <c r="AJ107" s="62"/>
      <c r="AK107" s="62"/>
      <c r="AL107" s="433"/>
      <c r="AM107" s="557"/>
      <c r="AN107" s="57"/>
      <c r="AO107" s="58"/>
      <c r="AP107" s="59"/>
      <c r="AQ107" s="59"/>
      <c r="AR107" s="65"/>
      <c r="AS107" s="467" t="str">
        <f t="shared" si="7"/>
        <v/>
      </c>
      <c r="AT107" s="62"/>
      <c r="AU107" s="62"/>
      <c r="AV107" s="62"/>
      <c r="AW107" s="433"/>
      <c r="AX107" s="557"/>
      <c r="AY107" s="8"/>
      <c r="AZ107" s="3"/>
      <c r="BA107" s="8"/>
      <c r="BB107" s="18"/>
      <c r="BC107" s="12"/>
      <c r="BD107" s="416"/>
    </row>
    <row r="108" spans="1:56" s="154" customFormat="1" ht="40.35" customHeight="1" outlineLevel="1">
      <c r="A108" s="417"/>
      <c r="B108" s="554" t="str">
        <f>IF('04 Brukerregistrering'!C98="","",'04 Brukerregistrering'!C98)</f>
        <v/>
      </c>
      <c r="C108" s="446" t="str">
        <f>IF('04 Brukerregistrering'!G98="","",'04 Brukerregistrering'!G98)</f>
        <v/>
      </c>
      <c r="D108" s="588" t="str">
        <f>IF(B108="","",IF('04 Brukerregistrering'!O98&lt;&gt;"","Ja","Nei"))</f>
        <v/>
      </c>
      <c r="E108" s="553" t="str">
        <f>IF('04 Brukerregistrering'!I98="","",'04 Brukerregistrering'!I98)</f>
        <v/>
      </c>
      <c r="F108" s="556"/>
      <c r="G108" s="62"/>
      <c r="H108" s="62"/>
      <c r="I108" s="433"/>
      <c r="J108" s="557"/>
      <c r="K108" s="563"/>
      <c r="L108" s="467" t="str">
        <f t="shared" ref="L108:L139" si="9">IF(ISBLANK(K108), "", DATEDIF(F108, K108, "M"))</f>
        <v/>
      </c>
      <c r="M108" s="62"/>
      <c r="N108" s="63"/>
      <c r="O108" s="62"/>
      <c r="P108" s="433"/>
      <c r="Q108" s="576"/>
      <c r="R108" s="60"/>
      <c r="S108" s="58"/>
      <c r="T108" s="59"/>
      <c r="U108" s="59"/>
      <c r="V108" s="64"/>
      <c r="W108" s="467" t="str">
        <f t="shared" ref="W108:W139" si="10">IF(ISBLANK(V108), "", DATEDIF(F108, V108, "M"))</f>
        <v/>
      </c>
      <c r="X108" s="62"/>
      <c r="Y108" s="62"/>
      <c r="Z108" s="62"/>
      <c r="AA108" s="433"/>
      <c r="AB108" s="557"/>
      <c r="AC108" s="60"/>
      <c r="AD108" s="58"/>
      <c r="AE108" s="59"/>
      <c r="AF108" s="59"/>
      <c r="AG108" s="64"/>
      <c r="AH108" s="467" t="str">
        <f t="shared" ref="AH108:AH139" si="11">IF(ISBLANK(AG108), "", DATEDIF(F108, AG108, "M"))</f>
        <v/>
      </c>
      <c r="AI108" s="63"/>
      <c r="AJ108" s="62"/>
      <c r="AK108" s="62"/>
      <c r="AL108" s="433"/>
      <c r="AM108" s="557"/>
      <c r="AN108" s="60"/>
      <c r="AO108" s="58"/>
      <c r="AP108" s="59"/>
      <c r="AQ108" s="59"/>
      <c r="AR108" s="64"/>
      <c r="AS108" s="467" t="str">
        <f t="shared" ref="AS108:AS139" si="12">IF(ISBLANK(AR108), "", DATEDIF(F108, AR108, "M"))</f>
        <v/>
      </c>
      <c r="AT108" s="63"/>
      <c r="AU108" s="62"/>
      <c r="AV108" s="62"/>
      <c r="AW108" s="433"/>
      <c r="AX108" s="557"/>
      <c r="AY108" s="8"/>
      <c r="AZ108" s="3"/>
      <c r="BA108" s="8"/>
      <c r="BB108" s="18"/>
      <c r="BC108" s="12"/>
      <c r="BD108" s="416"/>
    </row>
    <row r="109" spans="1:56" s="154" customFormat="1" ht="40.35" customHeight="1" outlineLevel="1">
      <c r="A109" s="417"/>
      <c r="B109" s="554" t="str">
        <f>IF('04 Brukerregistrering'!C99="","",'04 Brukerregistrering'!C99)</f>
        <v/>
      </c>
      <c r="C109" s="446" t="str">
        <f>IF('04 Brukerregistrering'!G99="","",'04 Brukerregistrering'!G99)</f>
        <v/>
      </c>
      <c r="D109" s="588" t="str">
        <f>IF(B109="","",IF('04 Brukerregistrering'!O99&lt;&gt;"","Ja","Nei"))</f>
        <v/>
      </c>
      <c r="E109" s="553" t="str">
        <f>IF('04 Brukerregistrering'!I99="","",'04 Brukerregistrering'!I99)</f>
        <v/>
      </c>
      <c r="F109" s="556"/>
      <c r="G109" s="62"/>
      <c r="H109" s="62"/>
      <c r="I109" s="433"/>
      <c r="J109" s="557"/>
      <c r="K109" s="563"/>
      <c r="L109" s="467" t="str">
        <f t="shared" si="9"/>
        <v/>
      </c>
      <c r="M109" s="62"/>
      <c r="N109" s="63"/>
      <c r="O109" s="62"/>
      <c r="P109" s="433"/>
      <c r="Q109" s="576"/>
      <c r="R109" s="57"/>
      <c r="S109" s="58"/>
      <c r="T109" s="59"/>
      <c r="U109" s="59"/>
      <c r="V109" s="64"/>
      <c r="W109" s="467" t="str">
        <f t="shared" si="10"/>
        <v/>
      </c>
      <c r="X109" s="62"/>
      <c r="Y109" s="62"/>
      <c r="Z109" s="62"/>
      <c r="AA109" s="433"/>
      <c r="AB109" s="557"/>
      <c r="AC109" s="57"/>
      <c r="AD109" s="58"/>
      <c r="AE109" s="59"/>
      <c r="AF109" s="59"/>
      <c r="AG109" s="65"/>
      <c r="AH109" s="467" t="str">
        <f t="shared" si="11"/>
        <v/>
      </c>
      <c r="AI109" s="62"/>
      <c r="AJ109" s="62"/>
      <c r="AK109" s="62"/>
      <c r="AL109" s="433"/>
      <c r="AM109" s="557"/>
      <c r="AN109" s="57"/>
      <c r="AO109" s="58"/>
      <c r="AP109" s="59"/>
      <c r="AQ109" s="59"/>
      <c r="AR109" s="65"/>
      <c r="AS109" s="467" t="str">
        <f t="shared" si="12"/>
        <v/>
      </c>
      <c r="AT109" s="62"/>
      <c r="AU109" s="62"/>
      <c r="AV109" s="62"/>
      <c r="AW109" s="433"/>
      <c r="AX109" s="557"/>
      <c r="AY109" s="8"/>
      <c r="AZ109" s="3"/>
      <c r="BA109" s="8"/>
      <c r="BB109" s="18"/>
      <c r="BC109" s="12"/>
      <c r="BD109" s="416"/>
    </row>
    <row r="110" spans="1:56" s="154" customFormat="1" ht="40.35" customHeight="1" outlineLevel="1">
      <c r="A110" s="417"/>
      <c r="B110" s="554" t="str">
        <f>IF('04 Brukerregistrering'!C100="","",'04 Brukerregistrering'!C100)</f>
        <v/>
      </c>
      <c r="C110" s="446" t="str">
        <f>IF('04 Brukerregistrering'!G100="","",'04 Brukerregistrering'!G100)</f>
        <v/>
      </c>
      <c r="D110" s="588" t="str">
        <f>IF(B110="","",IF('04 Brukerregistrering'!O100&lt;&gt;"","Ja","Nei"))</f>
        <v/>
      </c>
      <c r="E110" s="553" t="str">
        <f>IF('04 Brukerregistrering'!I100="","",'04 Brukerregistrering'!I100)</f>
        <v/>
      </c>
      <c r="F110" s="556"/>
      <c r="G110" s="62"/>
      <c r="H110" s="62"/>
      <c r="I110" s="433"/>
      <c r="J110" s="557"/>
      <c r="K110" s="563"/>
      <c r="L110" s="467" t="str">
        <f t="shared" si="9"/>
        <v/>
      </c>
      <c r="M110" s="62"/>
      <c r="N110" s="63"/>
      <c r="O110" s="62"/>
      <c r="P110" s="433"/>
      <c r="Q110" s="576"/>
      <c r="R110" s="60"/>
      <c r="S110" s="58"/>
      <c r="T110" s="59"/>
      <c r="U110" s="59"/>
      <c r="V110" s="64"/>
      <c r="W110" s="467" t="str">
        <f t="shared" si="10"/>
        <v/>
      </c>
      <c r="X110" s="62"/>
      <c r="Y110" s="62"/>
      <c r="Z110" s="62"/>
      <c r="AA110" s="433"/>
      <c r="AB110" s="557"/>
      <c r="AC110" s="60"/>
      <c r="AD110" s="58"/>
      <c r="AE110" s="59"/>
      <c r="AF110" s="59"/>
      <c r="AG110" s="64"/>
      <c r="AH110" s="467" t="str">
        <f t="shared" si="11"/>
        <v/>
      </c>
      <c r="AI110" s="63"/>
      <c r="AJ110" s="62"/>
      <c r="AK110" s="62"/>
      <c r="AL110" s="433"/>
      <c r="AM110" s="557"/>
      <c r="AN110" s="60"/>
      <c r="AO110" s="58"/>
      <c r="AP110" s="59"/>
      <c r="AQ110" s="59"/>
      <c r="AR110" s="64"/>
      <c r="AS110" s="467" t="str">
        <f t="shared" si="12"/>
        <v/>
      </c>
      <c r="AT110" s="63"/>
      <c r="AU110" s="62"/>
      <c r="AV110" s="62"/>
      <c r="AW110" s="433"/>
      <c r="AX110" s="557"/>
      <c r="AY110" s="8"/>
      <c r="AZ110" s="3"/>
      <c r="BA110" s="8"/>
      <c r="BB110" s="18"/>
      <c r="BC110" s="12"/>
      <c r="BD110" s="416"/>
    </row>
    <row r="111" spans="1:56" s="154" customFormat="1" ht="40.35" customHeight="1" outlineLevel="1">
      <c r="A111" s="417"/>
      <c r="B111" s="554" t="str">
        <f>IF('04 Brukerregistrering'!C101="","",'04 Brukerregistrering'!C101)</f>
        <v/>
      </c>
      <c r="C111" s="446" t="str">
        <f>IF('04 Brukerregistrering'!G101="","",'04 Brukerregistrering'!G101)</f>
        <v/>
      </c>
      <c r="D111" s="588" t="str">
        <f>IF(B111="","",IF('04 Brukerregistrering'!O101&lt;&gt;"","Ja","Nei"))</f>
        <v/>
      </c>
      <c r="E111" s="553" t="str">
        <f>IF('04 Brukerregistrering'!I101="","",'04 Brukerregistrering'!I101)</f>
        <v/>
      </c>
      <c r="F111" s="556"/>
      <c r="G111" s="62"/>
      <c r="H111" s="62"/>
      <c r="I111" s="433"/>
      <c r="J111" s="557"/>
      <c r="K111" s="563"/>
      <c r="L111" s="467" t="str">
        <f t="shared" si="9"/>
        <v/>
      </c>
      <c r="M111" s="62"/>
      <c r="N111" s="63"/>
      <c r="O111" s="62"/>
      <c r="P111" s="433"/>
      <c r="Q111" s="576"/>
      <c r="R111" s="57"/>
      <c r="S111" s="58"/>
      <c r="T111" s="59"/>
      <c r="U111" s="59"/>
      <c r="V111" s="64"/>
      <c r="W111" s="467" t="str">
        <f t="shared" si="10"/>
        <v/>
      </c>
      <c r="X111" s="62"/>
      <c r="Y111" s="62"/>
      <c r="Z111" s="62"/>
      <c r="AA111" s="433"/>
      <c r="AB111" s="557"/>
      <c r="AC111" s="57"/>
      <c r="AD111" s="58"/>
      <c r="AE111" s="59"/>
      <c r="AF111" s="59"/>
      <c r="AG111" s="65"/>
      <c r="AH111" s="467" t="str">
        <f t="shared" si="11"/>
        <v/>
      </c>
      <c r="AI111" s="62"/>
      <c r="AJ111" s="62"/>
      <c r="AK111" s="62"/>
      <c r="AL111" s="433"/>
      <c r="AM111" s="557"/>
      <c r="AN111" s="57"/>
      <c r="AO111" s="58"/>
      <c r="AP111" s="59"/>
      <c r="AQ111" s="59"/>
      <c r="AR111" s="65"/>
      <c r="AS111" s="467" t="str">
        <f t="shared" si="12"/>
        <v/>
      </c>
      <c r="AT111" s="62"/>
      <c r="AU111" s="62"/>
      <c r="AV111" s="62"/>
      <c r="AW111" s="433"/>
      <c r="AX111" s="557"/>
      <c r="AY111" s="8"/>
      <c r="AZ111" s="3"/>
      <c r="BA111" s="8"/>
      <c r="BB111" s="18"/>
      <c r="BC111" s="12"/>
      <c r="BD111" s="416"/>
    </row>
    <row r="112" spans="1:56" s="154" customFormat="1" ht="40.35" customHeight="1" outlineLevel="1">
      <c r="A112" s="417"/>
      <c r="B112" s="554" t="str">
        <f>IF('04 Brukerregistrering'!C102="","",'04 Brukerregistrering'!C102)</f>
        <v/>
      </c>
      <c r="C112" s="446" t="str">
        <f>IF('04 Brukerregistrering'!G102="","",'04 Brukerregistrering'!G102)</f>
        <v/>
      </c>
      <c r="D112" s="588" t="str">
        <f>IF(B112="","",IF('04 Brukerregistrering'!O102&lt;&gt;"","Ja","Nei"))</f>
        <v/>
      </c>
      <c r="E112" s="553" t="str">
        <f>IF('04 Brukerregistrering'!I102="","",'04 Brukerregistrering'!I102)</f>
        <v/>
      </c>
      <c r="F112" s="556"/>
      <c r="G112" s="62"/>
      <c r="H112" s="62"/>
      <c r="I112" s="433"/>
      <c r="J112" s="557"/>
      <c r="K112" s="563"/>
      <c r="L112" s="467" t="str">
        <f t="shared" si="9"/>
        <v/>
      </c>
      <c r="M112" s="62"/>
      <c r="N112" s="63"/>
      <c r="O112" s="62"/>
      <c r="P112" s="433"/>
      <c r="Q112" s="576"/>
      <c r="R112" s="60"/>
      <c r="S112" s="58"/>
      <c r="T112" s="59"/>
      <c r="U112" s="59"/>
      <c r="V112" s="64"/>
      <c r="W112" s="467" t="str">
        <f t="shared" si="10"/>
        <v/>
      </c>
      <c r="X112" s="62"/>
      <c r="Y112" s="62"/>
      <c r="Z112" s="62"/>
      <c r="AA112" s="433"/>
      <c r="AB112" s="557"/>
      <c r="AC112" s="60"/>
      <c r="AD112" s="58"/>
      <c r="AE112" s="59"/>
      <c r="AF112" s="59"/>
      <c r="AG112" s="64"/>
      <c r="AH112" s="467" t="str">
        <f t="shared" si="11"/>
        <v/>
      </c>
      <c r="AI112" s="63"/>
      <c r="AJ112" s="62"/>
      <c r="AK112" s="62"/>
      <c r="AL112" s="433"/>
      <c r="AM112" s="557"/>
      <c r="AN112" s="60"/>
      <c r="AO112" s="58"/>
      <c r="AP112" s="59"/>
      <c r="AQ112" s="59"/>
      <c r="AR112" s="64"/>
      <c r="AS112" s="467" t="str">
        <f t="shared" si="12"/>
        <v/>
      </c>
      <c r="AT112" s="63"/>
      <c r="AU112" s="62"/>
      <c r="AV112" s="62"/>
      <c r="AW112" s="433"/>
      <c r="AX112" s="557"/>
      <c r="AY112" s="8"/>
      <c r="AZ112" s="3"/>
      <c r="BA112" s="8"/>
      <c r="BB112" s="18"/>
      <c r="BC112" s="12"/>
      <c r="BD112" s="416"/>
    </row>
    <row r="113" spans="1:56" s="154" customFormat="1" ht="40.35" customHeight="1" outlineLevel="1">
      <c r="A113" s="417"/>
      <c r="B113" s="554" t="str">
        <f>IF('04 Brukerregistrering'!C103="","",'04 Brukerregistrering'!C103)</f>
        <v/>
      </c>
      <c r="C113" s="446" t="str">
        <f>IF('04 Brukerregistrering'!G103="","",'04 Brukerregistrering'!G103)</f>
        <v/>
      </c>
      <c r="D113" s="588" t="str">
        <f>IF(B113="","",IF('04 Brukerregistrering'!O103&lt;&gt;"","Ja","Nei"))</f>
        <v/>
      </c>
      <c r="E113" s="553" t="str">
        <f>IF('04 Brukerregistrering'!I103="","",'04 Brukerregistrering'!I103)</f>
        <v/>
      </c>
      <c r="F113" s="556"/>
      <c r="G113" s="62"/>
      <c r="H113" s="62"/>
      <c r="I113" s="433"/>
      <c r="J113" s="557"/>
      <c r="K113" s="563"/>
      <c r="L113" s="467" t="str">
        <f t="shared" si="9"/>
        <v/>
      </c>
      <c r="M113" s="62"/>
      <c r="N113" s="63"/>
      <c r="O113" s="62"/>
      <c r="P113" s="433"/>
      <c r="Q113" s="576"/>
      <c r="R113" s="57"/>
      <c r="S113" s="58"/>
      <c r="T113" s="59"/>
      <c r="U113" s="59"/>
      <c r="V113" s="64"/>
      <c r="W113" s="467" t="str">
        <f t="shared" si="10"/>
        <v/>
      </c>
      <c r="X113" s="62"/>
      <c r="Y113" s="62"/>
      <c r="Z113" s="62"/>
      <c r="AA113" s="433"/>
      <c r="AB113" s="557"/>
      <c r="AC113" s="57"/>
      <c r="AD113" s="58"/>
      <c r="AE113" s="59"/>
      <c r="AF113" s="59"/>
      <c r="AG113" s="65"/>
      <c r="AH113" s="467" t="str">
        <f t="shared" si="11"/>
        <v/>
      </c>
      <c r="AI113" s="62"/>
      <c r="AJ113" s="62"/>
      <c r="AK113" s="62"/>
      <c r="AL113" s="433"/>
      <c r="AM113" s="557"/>
      <c r="AN113" s="57"/>
      <c r="AO113" s="58"/>
      <c r="AP113" s="59"/>
      <c r="AQ113" s="59"/>
      <c r="AR113" s="65"/>
      <c r="AS113" s="467" t="str">
        <f t="shared" si="12"/>
        <v/>
      </c>
      <c r="AT113" s="62"/>
      <c r="AU113" s="62"/>
      <c r="AV113" s="62"/>
      <c r="AW113" s="433"/>
      <c r="AX113" s="557"/>
      <c r="AY113" s="8"/>
      <c r="AZ113" s="3"/>
      <c r="BA113" s="8"/>
      <c r="BB113" s="18"/>
      <c r="BC113" s="12"/>
      <c r="BD113" s="416"/>
    </row>
    <row r="114" spans="1:56" s="154" customFormat="1" ht="40.35" customHeight="1" outlineLevel="1">
      <c r="A114" s="417"/>
      <c r="B114" s="554" t="str">
        <f>IF('04 Brukerregistrering'!C104="","",'04 Brukerregistrering'!C104)</f>
        <v/>
      </c>
      <c r="C114" s="446" t="str">
        <f>IF('04 Brukerregistrering'!G104="","",'04 Brukerregistrering'!G104)</f>
        <v/>
      </c>
      <c r="D114" s="588" t="str">
        <f>IF(B114="","",IF('04 Brukerregistrering'!O104&lt;&gt;"","Ja","Nei"))</f>
        <v/>
      </c>
      <c r="E114" s="553" t="str">
        <f>IF('04 Brukerregistrering'!I104="","",'04 Brukerregistrering'!I104)</f>
        <v/>
      </c>
      <c r="F114" s="556"/>
      <c r="G114" s="62"/>
      <c r="H114" s="62"/>
      <c r="I114" s="433"/>
      <c r="J114" s="557"/>
      <c r="K114" s="563"/>
      <c r="L114" s="467" t="str">
        <f t="shared" si="9"/>
        <v/>
      </c>
      <c r="M114" s="62"/>
      <c r="N114" s="63"/>
      <c r="O114" s="62"/>
      <c r="P114" s="433"/>
      <c r="Q114" s="576"/>
      <c r="R114" s="60"/>
      <c r="S114" s="58"/>
      <c r="T114" s="59"/>
      <c r="U114" s="59"/>
      <c r="V114" s="64"/>
      <c r="W114" s="467" t="str">
        <f t="shared" si="10"/>
        <v/>
      </c>
      <c r="X114" s="62"/>
      <c r="Y114" s="62"/>
      <c r="Z114" s="62"/>
      <c r="AA114" s="433"/>
      <c r="AB114" s="557"/>
      <c r="AC114" s="60"/>
      <c r="AD114" s="58"/>
      <c r="AE114" s="59"/>
      <c r="AF114" s="59"/>
      <c r="AG114" s="64"/>
      <c r="AH114" s="467" t="str">
        <f t="shared" si="11"/>
        <v/>
      </c>
      <c r="AI114" s="63"/>
      <c r="AJ114" s="62"/>
      <c r="AK114" s="62"/>
      <c r="AL114" s="433"/>
      <c r="AM114" s="557"/>
      <c r="AN114" s="60"/>
      <c r="AO114" s="58"/>
      <c r="AP114" s="59"/>
      <c r="AQ114" s="59"/>
      <c r="AR114" s="64"/>
      <c r="AS114" s="467" t="str">
        <f t="shared" si="12"/>
        <v/>
      </c>
      <c r="AT114" s="63"/>
      <c r="AU114" s="62"/>
      <c r="AV114" s="62"/>
      <c r="AW114" s="433"/>
      <c r="AX114" s="557"/>
      <c r="AY114" s="8"/>
      <c r="AZ114" s="3"/>
      <c r="BA114" s="8"/>
      <c r="BB114" s="18"/>
      <c r="BC114" s="12"/>
      <c r="BD114" s="416"/>
    </row>
    <row r="115" spans="1:56" s="154" customFormat="1" ht="40.35" customHeight="1" outlineLevel="1">
      <c r="A115" s="417"/>
      <c r="B115" s="554" t="str">
        <f>IF('04 Brukerregistrering'!C105="","",'04 Brukerregistrering'!C105)</f>
        <v/>
      </c>
      <c r="C115" s="446" t="str">
        <f>IF('04 Brukerregistrering'!G105="","",'04 Brukerregistrering'!G105)</f>
        <v/>
      </c>
      <c r="D115" s="588" t="str">
        <f>IF(B115="","",IF('04 Brukerregistrering'!O105&lt;&gt;"","Ja","Nei"))</f>
        <v/>
      </c>
      <c r="E115" s="553" t="str">
        <f>IF('04 Brukerregistrering'!I105="","",'04 Brukerregistrering'!I105)</f>
        <v/>
      </c>
      <c r="F115" s="556"/>
      <c r="G115" s="62"/>
      <c r="H115" s="62"/>
      <c r="I115" s="433"/>
      <c r="J115" s="557"/>
      <c r="K115" s="563"/>
      <c r="L115" s="467" t="str">
        <f t="shared" si="9"/>
        <v/>
      </c>
      <c r="M115" s="62"/>
      <c r="N115" s="63"/>
      <c r="O115" s="62"/>
      <c r="P115" s="433"/>
      <c r="Q115" s="576"/>
      <c r="R115" s="57"/>
      <c r="S115" s="58"/>
      <c r="T115" s="59"/>
      <c r="U115" s="59"/>
      <c r="V115" s="64"/>
      <c r="W115" s="467" t="str">
        <f t="shared" si="10"/>
        <v/>
      </c>
      <c r="X115" s="62"/>
      <c r="Y115" s="62"/>
      <c r="Z115" s="62"/>
      <c r="AA115" s="433"/>
      <c r="AB115" s="557"/>
      <c r="AC115" s="57"/>
      <c r="AD115" s="58"/>
      <c r="AE115" s="59"/>
      <c r="AF115" s="59"/>
      <c r="AG115" s="65"/>
      <c r="AH115" s="467" t="str">
        <f t="shared" si="11"/>
        <v/>
      </c>
      <c r="AI115" s="62"/>
      <c r="AJ115" s="62"/>
      <c r="AK115" s="62"/>
      <c r="AL115" s="433"/>
      <c r="AM115" s="557"/>
      <c r="AN115" s="57"/>
      <c r="AO115" s="58"/>
      <c r="AP115" s="59"/>
      <c r="AQ115" s="59"/>
      <c r="AR115" s="65"/>
      <c r="AS115" s="467" t="str">
        <f t="shared" si="12"/>
        <v/>
      </c>
      <c r="AT115" s="62"/>
      <c r="AU115" s="62"/>
      <c r="AV115" s="62"/>
      <c r="AW115" s="433"/>
      <c r="AX115" s="557"/>
      <c r="AY115" s="8"/>
      <c r="AZ115" s="3"/>
      <c r="BA115" s="8"/>
      <c r="BB115" s="18"/>
      <c r="BC115" s="12"/>
      <c r="BD115" s="416"/>
    </row>
    <row r="116" spans="1:56" s="154" customFormat="1" ht="40.35" customHeight="1" outlineLevel="1">
      <c r="A116" s="417"/>
      <c r="B116" s="554" t="str">
        <f>IF('04 Brukerregistrering'!C106="","",'04 Brukerregistrering'!C106)</f>
        <v/>
      </c>
      <c r="C116" s="446" t="str">
        <f>IF('04 Brukerregistrering'!G106="","",'04 Brukerregistrering'!G106)</f>
        <v/>
      </c>
      <c r="D116" s="588" t="str">
        <f>IF(B116="","",IF('04 Brukerregistrering'!O106&lt;&gt;"","Ja","Nei"))</f>
        <v/>
      </c>
      <c r="E116" s="553" t="str">
        <f>IF('04 Brukerregistrering'!I106="","",'04 Brukerregistrering'!I106)</f>
        <v/>
      </c>
      <c r="F116" s="556"/>
      <c r="G116" s="62"/>
      <c r="H116" s="62"/>
      <c r="I116" s="433"/>
      <c r="J116" s="557"/>
      <c r="K116" s="563"/>
      <c r="L116" s="467" t="str">
        <f t="shared" si="9"/>
        <v/>
      </c>
      <c r="M116" s="62"/>
      <c r="N116" s="63"/>
      <c r="O116" s="62"/>
      <c r="P116" s="433"/>
      <c r="Q116" s="576"/>
      <c r="R116" s="60"/>
      <c r="S116" s="58"/>
      <c r="T116" s="59"/>
      <c r="U116" s="59"/>
      <c r="V116" s="64"/>
      <c r="W116" s="467" t="str">
        <f t="shared" si="10"/>
        <v/>
      </c>
      <c r="X116" s="62"/>
      <c r="Y116" s="62"/>
      <c r="Z116" s="62"/>
      <c r="AA116" s="433"/>
      <c r="AB116" s="557"/>
      <c r="AC116" s="60"/>
      <c r="AD116" s="58"/>
      <c r="AE116" s="59"/>
      <c r="AF116" s="59"/>
      <c r="AG116" s="64"/>
      <c r="AH116" s="467" t="str">
        <f t="shared" si="11"/>
        <v/>
      </c>
      <c r="AI116" s="63"/>
      <c r="AJ116" s="62"/>
      <c r="AK116" s="62"/>
      <c r="AL116" s="433"/>
      <c r="AM116" s="557"/>
      <c r="AN116" s="60"/>
      <c r="AO116" s="58"/>
      <c r="AP116" s="59"/>
      <c r="AQ116" s="59"/>
      <c r="AR116" s="64"/>
      <c r="AS116" s="467" t="str">
        <f t="shared" si="12"/>
        <v/>
      </c>
      <c r="AT116" s="63"/>
      <c r="AU116" s="62"/>
      <c r="AV116" s="62"/>
      <c r="AW116" s="433"/>
      <c r="AX116" s="557"/>
      <c r="AY116" s="8"/>
      <c r="AZ116" s="3"/>
      <c r="BA116" s="8"/>
      <c r="BB116" s="18"/>
      <c r="BC116" s="12"/>
      <c r="BD116" s="416"/>
    </row>
    <row r="117" spans="1:56" s="154" customFormat="1" ht="40.35" customHeight="1" outlineLevel="1">
      <c r="A117" s="417"/>
      <c r="B117" s="554" t="str">
        <f>IF('04 Brukerregistrering'!C107="","",'04 Brukerregistrering'!C107)</f>
        <v/>
      </c>
      <c r="C117" s="446" t="str">
        <f>IF('04 Brukerregistrering'!G107="","",'04 Brukerregistrering'!G107)</f>
        <v/>
      </c>
      <c r="D117" s="588" t="str">
        <f>IF(B117="","",IF('04 Brukerregistrering'!O107&lt;&gt;"","Ja","Nei"))</f>
        <v/>
      </c>
      <c r="E117" s="553" t="str">
        <f>IF('04 Brukerregistrering'!I107="","",'04 Brukerregistrering'!I107)</f>
        <v/>
      </c>
      <c r="F117" s="556"/>
      <c r="G117" s="62"/>
      <c r="H117" s="62"/>
      <c r="I117" s="433"/>
      <c r="J117" s="557"/>
      <c r="K117" s="563"/>
      <c r="L117" s="467" t="str">
        <f t="shared" si="9"/>
        <v/>
      </c>
      <c r="M117" s="62"/>
      <c r="N117" s="63"/>
      <c r="O117" s="62"/>
      <c r="P117" s="433"/>
      <c r="Q117" s="576"/>
      <c r="R117" s="57"/>
      <c r="S117" s="58"/>
      <c r="T117" s="59"/>
      <c r="U117" s="59"/>
      <c r="V117" s="64"/>
      <c r="W117" s="467" t="str">
        <f t="shared" si="10"/>
        <v/>
      </c>
      <c r="X117" s="62"/>
      <c r="Y117" s="62"/>
      <c r="Z117" s="62"/>
      <c r="AA117" s="433"/>
      <c r="AB117" s="557"/>
      <c r="AC117" s="57"/>
      <c r="AD117" s="58"/>
      <c r="AE117" s="59"/>
      <c r="AF117" s="59"/>
      <c r="AG117" s="65"/>
      <c r="AH117" s="467" t="str">
        <f t="shared" si="11"/>
        <v/>
      </c>
      <c r="AI117" s="62"/>
      <c r="AJ117" s="62"/>
      <c r="AK117" s="62"/>
      <c r="AL117" s="433"/>
      <c r="AM117" s="557"/>
      <c r="AN117" s="57"/>
      <c r="AO117" s="58"/>
      <c r="AP117" s="59"/>
      <c r="AQ117" s="59"/>
      <c r="AR117" s="65"/>
      <c r="AS117" s="467" t="str">
        <f t="shared" si="12"/>
        <v/>
      </c>
      <c r="AT117" s="62"/>
      <c r="AU117" s="62"/>
      <c r="AV117" s="62"/>
      <c r="AW117" s="433"/>
      <c r="AX117" s="557"/>
      <c r="AY117" s="8"/>
      <c r="AZ117" s="3"/>
      <c r="BA117" s="8"/>
      <c r="BB117" s="18"/>
      <c r="BC117" s="12"/>
      <c r="BD117" s="416"/>
    </row>
    <row r="118" spans="1:56" s="154" customFormat="1" ht="40.35" customHeight="1" outlineLevel="1">
      <c r="A118" s="417"/>
      <c r="B118" s="554" t="str">
        <f>IF('04 Brukerregistrering'!C108="","",'04 Brukerregistrering'!C108)</f>
        <v/>
      </c>
      <c r="C118" s="446" t="str">
        <f>IF('04 Brukerregistrering'!G108="","",'04 Brukerregistrering'!G108)</f>
        <v/>
      </c>
      <c r="D118" s="588" t="str">
        <f>IF(B118="","",IF('04 Brukerregistrering'!O108&lt;&gt;"","Ja","Nei"))</f>
        <v/>
      </c>
      <c r="E118" s="553" t="str">
        <f>IF('04 Brukerregistrering'!I108="","",'04 Brukerregistrering'!I108)</f>
        <v/>
      </c>
      <c r="F118" s="556"/>
      <c r="G118" s="62"/>
      <c r="H118" s="62"/>
      <c r="I118" s="433"/>
      <c r="J118" s="557"/>
      <c r="K118" s="563"/>
      <c r="L118" s="467" t="str">
        <f t="shared" si="9"/>
        <v/>
      </c>
      <c r="M118" s="62"/>
      <c r="N118" s="63"/>
      <c r="O118" s="62"/>
      <c r="P118" s="433"/>
      <c r="Q118" s="576"/>
      <c r="R118" s="60"/>
      <c r="S118" s="58"/>
      <c r="T118" s="59"/>
      <c r="U118" s="59"/>
      <c r="V118" s="64"/>
      <c r="W118" s="467" t="str">
        <f t="shared" si="10"/>
        <v/>
      </c>
      <c r="X118" s="62"/>
      <c r="Y118" s="62"/>
      <c r="Z118" s="62"/>
      <c r="AA118" s="433"/>
      <c r="AB118" s="557"/>
      <c r="AC118" s="60"/>
      <c r="AD118" s="58"/>
      <c r="AE118" s="59"/>
      <c r="AF118" s="59"/>
      <c r="AG118" s="64"/>
      <c r="AH118" s="467" t="str">
        <f t="shared" si="11"/>
        <v/>
      </c>
      <c r="AI118" s="63"/>
      <c r="AJ118" s="62"/>
      <c r="AK118" s="62"/>
      <c r="AL118" s="433"/>
      <c r="AM118" s="557"/>
      <c r="AN118" s="60"/>
      <c r="AO118" s="58"/>
      <c r="AP118" s="59"/>
      <c r="AQ118" s="59"/>
      <c r="AR118" s="64"/>
      <c r="AS118" s="467" t="str">
        <f t="shared" si="12"/>
        <v/>
      </c>
      <c r="AT118" s="63"/>
      <c r="AU118" s="62"/>
      <c r="AV118" s="62"/>
      <c r="AW118" s="433"/>
      <c r="AX118" s="557"/>
      <c r="AY118" s="8"/>
      <c r="AZ118" s="3"/>
      <c r="BA118" s="8"/>
      <c r="BB118" s="18"/>
      <c r="BC118" s="12"/>
      <c r="BD118" s="416"/>
    </row>
    <row r="119" spans="1:56" s="154" customFormat="1" ht="40.35" customHeight="1" outlineLevel="1">
      <c r="A119" s="417"/>
      <c r="B119" s="554" t="str">
        <f>IF('04 Brukerregistrering'!C109="","",'04 Brukerregistrering'!C109)</f>
        <v/>
      </c>
      <c r="C119" s="446" t="str">
        <f>IF('04 Brukerregistrering'!G109="","",'04 Brukerregistrering'!G109)</f>
        <v/>
      </c>
      <c r="D119" s="588" t="str">
        <f>IF(B119="","",IF('04 Brukerregistrering'!O109&lt;&gt;"","Ja","Nei"))</f>
        <v/>
      </c>
      <c r="E119" s="553" t="str">
        <f>IF('04 Brukerregistrering'!I109="","",'04 Brukerregistrering'!I109)</f>
        <v/>
      </c>
      <c r="F119" s="556"/>
      <c r="G119" s="62"/>
      <c r="H119" s="62"/>
      <c r="I119" s="433"/>
      <c r="J119" s="557"/>
      <c r="K119" s="563"/>
      <c r="L119" s="467" t="str">
        <f t="shared" si="9"/>
        <v/>
      </c>
      <c r="M119" s="62"/>
      <c r="N119" s="63"/>
      <c r="O119" s="62"/>
      <c r="P119" s="433"/>
      <c r="Q119" s="576"/>
      <c r="R119" s="57"/>
      <c r="S119" s="58"/>
      <c r="T119" s="59"/>
      <c r="U119" s="59"/>
      <c r="V119" s="64"/>
      <c r="W119" s="467" t="str">
        <f t="shared" si="10"/>
        <v/>
      </c>
      <c r="X119" s="62"/>
      <c r="Y119" s="62"/>
      <c r="Z119" s="62"/>
      <c r="AA119" s="433"/>
      <c r="AB119" s="557"/>
      <c r="AC119" s="57"/>
      <c r="AD119" s="58"/>
      <c r="AE119" s="59"/>
      <c r="AF119" s="59"/>
      <c r="AG119" s="65"/>
      <c r="AH119" s="467" t="str">
        <f t="shared" si="11"/>
        <v/>
      </c>
      <c r="AI119" s="62"/>
      <c r="AJ119" s="62"/>
      <c r="AK119" s="62"/>
      <c r="AL119" s="433"/>
      <c r="AM119" s="557"/>
      <c r="AN119" s="57"/>
      <c r="AO119" s="58"/>
      <c r="AP119" s="59"/>
      <c r="AQ119" s="59"/>
      <c r="AR119" s="65"/>
      <c r="AS119" s="467" t="str">
        <f t="shared" si="12"/>
        <v/>
      </c>
      <c r="AT119" s="62"/>
      <c r="AU119" s="62"/>
      <c r="AV119" s="62"/>
      <c r="AW119" s="433"/>
      <c r="AX119" s="557"/>
      <c r="AY119" s="8"/>
      <c r="AZ119" s="3"/>
      <c r="BA119" s="8"/>
      <c r="BB119" s="18"/>
      <c r="BC119" s="12"/>
      <c r="BD119" s="416"/>
    </row>
    <row r="120" spans="1:56" s="154" customFormat="1" ht="40.35" customHeight="1" outlineLevel="1">
      <c r="A120" s="417"/>
      <c r="B120" s="554" t="str">
        <f>IF('04 Brukerregistrering'!C110="","",'04 Brukerregistrering'!C110)</f>
        <v/>
      </c>
      <c r="C120" s="446" t="str">
        <f>IF('04 Brukerregistrering'!G110="","",'04 Brukerregistrering'!G110)</f>
        <v/>
      </c>
      <c r="D120" s="588" t="str">
        <f>IF(B120="","",IF('04 Brukerregistrering'!O110&lt;&gt;"","Ja","Nei"))</f>
        <v/>
      </c>
      <c r="E120" s="553" t="str">
        <f>IF('04 Brukerregistrering'!I110="","",'04 Brukerregistrering'!I110)</f>
        <v/>
      </c>
      <c r="F120" s="556"/>
      <c r="G120" s="62"/>
      <c r="H120" s="62"/>
      <c r="I120" s="433"/>
      <c r="J120" s="557"/>
      <c r="K120" s="563"/>
      <c r="L120" s="467" t="str">
        <f t="shared" si="9"/>
        <v/>
      </c>
      <c r="M120" s="62"/>
      <c r="N120" s="63"/>
      <c r="O120" s="62"/>
      <c r="P120" s="433"/>
      <c r="Q120" s="576"/>
      <c r="R120" s="60"/>
      <c r="S120" s="58"/>
      <c r="T120" s="59"/>
      <c r="U120" s="59"/>
      <c r="V120" s="64"/>
      <c r="W120" s="467" t="str">
        <f t="shared" si="10"/>
        <v/>
      </c>
      <c r="X120" s="62"/>
      <c r="Y120" s="62"/>
      <c r="Z120" s="62"/>
      <c r="AA120" s="433"/>
      <c r="AB120" s="557"/>
      <c r="AC120" s="60"/>
      <c r="AD120" s="58"/>
      <c r="AE120" s="59"/>
      <c r="AF120" s="59"/>
      <c r="AG120" s="64"/>
      <c r="AH120" s="467" t="str">
        <f t="shared" si="11"/>
        <v/>
      </c>
      <c r="AI120" s="63"/>
      <c r="AJ120" s="62"/>
      <c r="AK120" s="62"/>
      <c r="AL120" s="433"/>
      <c r="AM120" s="557"/>
      <c r="AN120" s="60"/>
      <c r="AO120" s="58"/>
      <c r="AP120" s="59"/>
      <c r="AQ120" s="59"/>
      <c r="AR120" s="64"/>
      <c r="AS120" s="467" t="str">
        <f t="shared" si="12"/>
        <v/>
      </c>
      <c r="AT120" s="63"/>
      <c r="AU120" s="62"/>
      <c r="AV120" s="62"/>
      <c r="AW120" s="433"/>
      <c r="AX120" s="557"/>
      <c r="AY120" s="8"/>
      <c r="AZ120" s="3"/>
      <c r="BA120" s="8"/>
      <c r="BB120" s="18"/>
      <c r="BC120" s="12"/>
      <c r="BD120" s="416"/>
    </row>
    <row r="121" spans="1:56" s="154" customFormat="1" ht="40.35" customHeight="1" outlineLevel="1">
      <c r="A121" s="417"/>
      <c r="B121" s="554" t="str">
        <f>IF('04 Brukerregistrering'!C111="","",'04 Brukerregistrering'!C111)</f>
        <v/>
      </c>
      <c r="C121" s="446" t="str">
        <f>IF('04 Brukerregistrering'!G111="","",'04 Brukerregistrering'!G111)</f>
        <v/>
      </c>
      <c r="D121" s="588" t="str">
        <f>IF(B121="","",IF('04 Brukerregistrering'!O111&lt;&gt;"","Ja","Nei"))</f>
        <v/>
      </c>
      <c r="E121" s="553" t="str">
        <f>IF('04 Brukerregistrering'!I111="","",'04 Brukerregistrering'!I111)</f>
        <v/>
      </c>
      <c r="F121" s="556"/>
      <c r="G121" s="62"/>
      <c r="H121" s="62"/>
      <c r="I121" s="433"/>
      <c r="J121" s="557"/>
      <c r="K121" s="563"/>
      <c r="L121" s="467" t="str">
        <f t="shared" si="9"/>
        <v/>
      </c>
      <c r="M121" s="62"/>
      <c r="N121" s="63"/>
      <c r="O121" s="62"/>
      <c r="P121" s="433"/>
      <c r="Q121" s="576"/>
      <c r="R121" s="57"/>
      <c r="S121" s="58"/>
      <c r="T121" s="59"/>
      <c r="U121" s="59"/>
      <c r="V121" s="64"/>
      <c r="W121" s="467" t="str">
        <f t="shared" si="10"/>
        <v/>
      </c>
      <c r="X121" s="62"/>
      <c r="Y121" s="62"/>
      <c r="Z121" s="62"/>
      <c r="AA121" s="433"/>
      <c r="AB121" s="557"/>
      <c r="AC121" s="57"/>
      <c r="AD121" s="58"/>
      <c r="AE121" s="59"/>
      <c r="AF121" s="59"/>
      <c r="AG121" s="65"/>
      <c r="AH121" s="467" t="str">
        <f t="shared" si="11"/>
        <v/>
      </c>
      <c r="AI121" s="62"/>
      <c r="AJ121" s="62"/>
      <c r="AK121" s="62"/>
      <c r="AL121" s="433"/>
      <c r="AM121" s="557"/>
      <c r="AN121" s="57"/>
      <c r="AO121" s="58"/>
      <c r="AP121" s="59"/>
      <c r="AQ121" s="59"/>
      <c r="AR121" s="65"/>
      <c r="AS121" s="467" t="str">
        <f t="shared" si="12"/>
        <v/>
      </c>
      <c r="AT121" s="62"/>
      <c r="AU121" s="62"/>
      <c r="AV121" s="62"/>
      <c r="AW121" s="433"/>
      <c r="AX121" s="557"/>
      <c r="AY121" s="8"/>
      <c r="AZ121" s="3"/>
      <c r="BA121" s="8"/>
      <c r="BB121" s="18"/>
      <c r="BC121" s="12"/>
      <c r="BD121" s="416"/>
    </row>
    <row r="122" spans="1:56" s="154" customFormat="1" ht="40.35" customHeight="1" outlineLevel="1">
      <c r="A122" s="417"/>
      <c r="B122" s="554" t="str">
        <f>IF('04 Brukerregistrering'!C112="","",'04 Brukerregistrering'!C112)</f>
        <v/>
      </c>
      <c r="C122" s="446" t="str">
        <f>IF('04 Brukerregistrering'!G112="","",'04 Brukerregistrering'!G112)</f>
        <v/>
      </c>
      <c r="D122" s="588" t="str">
        <f>IF(B122="","",IF('04 Brukerregistrering'!O112&lt;&gt;"","Ja","Nei"))</f>
        <v/>
      </c>
      <c r="E122" s="553" t="str">
        <f>IF('04 Brukerregistrering'!I112="","",'04 Brukerregistrering'!I112)</f>
        <v/>
      </c>
      <c r="F122" s="556"/>
      <c r="G122" s="62"/>
      <c r="H122" s="62"/>
      <c r="I122" s="433"/>
      <c r="J122" s="557"/>
      <c r="K122" s="563"/>
      <c r="L122" s="467" t="str">
        <f t="shared" si="9"/>
        <v/>
      </c>
      <c r="M122" s="62"/>
      <c r="N122" s="63"/>
      <c r="O122" s="62"/>
      <c r="P122" s="433"/>
      <c r="Q122" s="576"/>
      <c r="R122" s="60"/>
      <c r="S122" s="58"/>
      <c r="T122" s="59"/>
      <c r="U122" s="59"/>
      <c r="V122" s="64"/>
      <c r="W122" s="467" t="str">
        <f t="shared" si="10"/>
        <v/>
      </c>
      <c r="X122" s="62"/>
      <c r="Y122" s="62"/>
      <c r="Z122" s="62"/>
      <c r="AA122" s="433"/>
      <c r="AB122" s="557"/>
      <c r="AC122" s="60"/>
      <c r="AD122" s="58"/>
      <c r="AE122" s="59"/>
      <c r="AF122" s="59"/>
      <c r="AG122" s="64"/>
      <c r="AH122" s="467" t="str">
        <f t="shared" si="11"/>
        <v/>
      </c>
      <c r="AI122" s="63"/>
      <c r="AJ122" s="62"/>
      <c r="AK122" s="62"/>
      <c r="AL122" s="433"/>
      <c r="AM122" s="557"/>
      <c r="AN122" s="60"/>
      <c r="AO122" s="58"/>
      <c r="AP122" s="59"/>
      <c r="AQ122" s="59"/>
      <c r="AR122" s="64"/>
      <c r="AS122" s="467" t="str">
        <f t="shared" si="12"/>
        <v/>
      </c>
      <c r="AT122" s="63"/>
      <c r="AU122" s="62"/>
      <c r="AV122" s="62"/>
      <c r="AW122" s="433"/>
      <c r="AX122" s="557"/>
      <c r="AY122" s="8"/>
      <c r="AZ122" s="3"/>
      <c r="BA122" s="8"/>
      <c r="BB122" s="18"/>
      <c r="BC122" s="12"/>
      <c r="BD122" s="416"/>
    </row>
    <row r="123" spans="1:56" s="154" customFormat="1" ht="40.35" customHeight="1" outlineLevel="1">
      <c r="A123" s="417"/>
      <c r="B123" s="554" t="str">
        <f>IF('04 Brukerregistrering'!C113="","",'04 Brukerregistrering'!C113)</f>
        <v/>
      </c>
      <c r="C123" s="446" t="str">
        <f>IF('04 Brukerregistrering'!G113="","",'04 Brukerregistrering'!G113)</f>
        <v/>
      </c>
      <c r="D123" s="588" t="str">
        <f>IF(B123="","",IF('04 Brukerregistrering'!O113&lt;&gt;"","Ja","Nei"))</f>
        <v/>
      </c>
      <c r="E123" s="553" t="str">
        <f>IF('04 Brukerregistrering'!I113="","",'04 Brukerregistrering'!I113)</f>
        <v/>
      </c>
      <c r="F123" s="556"/>
      <c r="G123" s="62"/>
      <c r="H123" s="62"/>
      <c r="I123" s="433"/>
      <c r="J123" s="557"/>
      <c r="K123" s="563"/>
      <c r="L123" s="467" t="str">
        <f t="shared" si="9"/>
        <v/>
      </c>
      <c r="M123" s="62"/>
      <c r="N123" s="63"/>
      <c r="O123" s="62"/>
      <c r="P123" s="433"/>
      <c r="Q123" s="576"/>
      <c r="R123" s="57"/>
      <c r="S123" s="58"/>
      <c r="T123" s="59"/>
      <c r="U123" s="59"/>
      <c r="V123" s="64"/>
      <c r="W123" s="467" t="str">
        <f t="shared" si="10"/>
        <v/>
      </c>
      <c r="X123" s="62"/>
      <c r="Y123" s="62"/>
      <c r="Z123" s="62"/>
      <c r="AA123" s="433"/>
      <c r="AB123" s="557"/>
      <c r="AC123" s="57"/>
      <c r="AD123" s="58"/>
      <c r="AE123" s="59"/>
      <c r="AF123" s="59"/>
      <c r="AG123" s="65"/>
      <c r="AH123" s="467" t="str">
        <f t="shared" si="11"/>
        <v/>
      </c>
      <c r="AI123" s="62"/>
      <c r="AJ123" s="62"/>
      <c r="AK123" s="62"/>
      <c r="AL123" s="433"/>
      <c r="AM123" s="557"/>
      <c r="AN123" s="57"/>
      <c r="AO123" s="58"/>
      <c r="AP123" s="59"/>
      <c r="AQ123" s="59"/>
      <c r="AR123" s="65"/>
      <c r="AS123" s="467" t="str">
        <f t="shared" si="12"/>
        <v/>
      </c>
      <c r="AT123" s="62"/>
      <c r="AU123" s="62"/>
      <c r="AV123" s="62"/>
      <c r="AW123" s="433"/>
      <c r="AX123" s="557"/>
      <c r="AY123" s="8"/>
      <c r="AZ123" s="3"/>
      <c r="BA123" s="8"/>
      <c r="BB123" s="18"/>
      <c r="BC123" s="12"/>
      <c r="BD123" s="416"/>
    </row>
    <row r="124" spans="1:56" s="154" customFormat="1" ht="40.35" customHeight="1" outlineLevel="1">
      <c r="A124" s="417"/>
      <c r="B124" s="554" t="str">
        <f>IF('04 Brukerregistrering'!C114="","",'04 Brukerregistrering'!C114)</f>
        <v/>
      </c>
      <c r="C124" s="446" t="str">
        <f>IF('04 Brukerregistrering'!G114="","",'04 Brukerregistrering'!G114)</f>
        <v/>
      </c>
      <c r="D124" s="588" t="str">
        <f>IF(B124="","",IF('04 Brukerregistrering'!O114&lt;&gt;"","Ja","Nei"))</f>
        <v/>
      </c>
      <c r="E124" s="553" t="str">
        <f>IF('04 Brukerregistrering'!I114="","",'04 Brukerregistrering'!I114)</f>
        <v/>
      </c>
      <c r="F124" s="556"/>
      <c r="G124" s="62"/>
      <c r="H124" s="62"/>
      <c r="I124" s="433"/>
      <c r="J124" s="557"/>
      <c r="K124" s="563"/>
      <c r="L124" s="467" t="str">
        <f t="shared" si="9"/>
        <v/>
      </c>
      <c r="M124" s="62"/>
      <c r="N124" s="63"/>
      <c r="O124" s="62"/>
      <c r="P124" s="433"/>
      <c r="Q124" s="576"/>
      <c r="R124" s="60"/>
      <c r="S124" s="58"/>
      <c r="T124" s="59"/>
      <c r="U124" s="59"/>
      <c r="V124" s="64"/>
      <c r="W124" s="467" t="str">
        <f t="shared" si="10"/>
        <v/>
      </c>
      <c r="X124" s="62"/>
      <c r="Y124" s="62"/>
      <c r="Z124" s="62"/>
      <c r="AA124" s="433"/>
      <c r="AB124" s="557"/>
      <c r="AC124" s="60"/>
      <c r="AD124" s="58"/>
      <c r="AE124" s="59"/>
      <c r="AF124" s="59"/>
      <c r="AG124" s="64"/>
      <c r="AH124" s="467" t="str">
        <f t="shared" si="11"/>
        <v/>
      </c>
      <c r="AI124" s="63"/>
      <c r="AJ124" s="62"/>
      <c r="AK124" s="62"/>
      <c r="AL124" s="433"/>
      <c r="AM124" s="557"/>
      <c r="AN124" s="60"/>
      <c r="AO124" s="58"/>
      <c r="AP124" s="59"/>
      <c r="AQ124" s="59"/>
      <c r="AR124" s="64"/>
      <c r="AS124" s="467" t="str">
        <f t="shared" si="12"/>
        <v/>
      </c>
      <c r="AT124" s="63"/>
      <c r="AU124" s="62"/>
      <c r="AV124" s="62"/>
      <c r="AW124" s="433"/>
      <c r="AX124" s="557"/>
      <c r="AY124" s="8"/>
      <c r="AZ124" s="3"/>
      <c r="BA124" s="8"/>
      <c r="BB124" s="18"/>
      <c r="BC124" s="12"/>
      <c r="BD124" s="416"/>
    </row>
    <row r="125" spans="1:56" s="154" customFormat="1" ht="40.35" customHeight="1" outlineLevel="1">
      <c r="A125" s="417"/>
      <c r="B125" s="554" t="str">
        <f>IF('04 Brukerregistrering'!C115="","",'04 Brukerregistrering'!C115)</f>
        <v/>
      </c>
      <c r="C125" s="446" t="str">
        <f>IF('04 Brukerregistrering'!G115="","",'04 Brukerregistrering'!G115)</f>
        <v/>
      </c>
      <c r="D125" s="588" t="str">
        <f>IF(B125="","",IF('04 Brukerregistrering'!O115&lt;&gt;"","Ja","Nei"))</f>
        <v/>
      </c>
      <c r="E125" s="553" t="str">
        <f>IF('04 Brukerregistrering'!I115="","",'04 Brukerregistrering'!I115)</f>
        <v/>
      </c>
      <c r="F125" s="556"/>
      <c r="G125" s="62"/>
      <c r="H125" s="62"/>
      <c r="I125" s="433"/>
      <c r="J125" s="557"/>
      <c r="K125" s="563"/>
      <c r="L125" s="467" t="str">
        <f t="shared" si="9"/>
        <v/>
      </c>
      <c r="M125" s="62"/>
      <c r="N125" s="63"/>
      <c r="O125" s="62"/>
      <c r="P125" s="433"/>
      <c r="Q125" s="576"/>
      <c r="R125" s="57"/>
      <c r="S125" s="58"/>
      <c r="T125" s="59"/>
      <c r="U125" s="59"/>
      <c r="V125" s="64"/>
      <c r="W125" s="467" t="str">
        <f t="shared" si="10"/>
        <v/>
      </c>
      <c r="X125" s="62"/>
      <c r="Y125" s="62"/>
      <c r="Z125" s="62"/>
      <c r="AA125" s="433"/>
      <c r="AB125" s="557"/>
      <c r="AC125" s="57"/>
      <c r="AD125" s="58"/>
      <c r="AE125" s="59"/>
      <c r="AF125" s="59"/>
      <c r="AG125" s="65"/>
      <c r="AH125" s="467" t="str">
        <f t="shared" si="11"/>
        <v/>
      </c>
      <c r="AI125" s="62"/>
      <c r="AJ125" s="62"/>
      <c r="AK125" s="62"/>
      <c r="AL125" s="433"/>
      <c r="AM125" s="557"/>
      <c r="AN125" s="57"/>
      <c r="AO125" s="58"/>
      <c r="AP125" s="59"/>
      <c r="AQ125" s="59"/>
      <c r="AR125" s="65"/>
      <c r="AS125" s="467" t="str">
        <f t="shared" si="12"/>
        <v/>
      </c>
      <c r="AT125" s="62"/>
      <c r="AU125" s="62"/>
      <c r="AV125" s="62"/>
      <c r="AW125" s="433"/>
      <c r="AX125" s="557"/>
      <c r="AY125" s="8"/>
      <c r="AZ125" s="3"/>
      <c r="BA125" s="8"/>
      <c r="BB125" s="18"/>
      <c r="BC125" s="12"/>
      <c r="BD125" s="416"/>
    </row>
    <row r="126" spans="1:56" s="154" customFormat="1" ht="40.35" customHeight="1" outlineLevel="1">
      <c r="A126" s="417"/>
      <c r="B126" s="554" t="str">
        <f>IF('04 Brukerregistrering'!C116="","",'04 Brukerregistrering'!C116)</f>
        <v/>
      </c>
      <c r="C126" s="446" t="str">
        <f>IF('04 Brukerregistrering'!G116="","",'04 Brukerregistrering'!G116)</f>
        <v/>
      </c>
      <c r="D126" s="588" t="str">
        <f>IF(B126="","",IF('04 Brukerregistrering'!O116&lt;&gt;"","Ja","Nei"))</f>
        <v/>
      </c>
      <c r="E126" s="553" t="str">
        <f>IF('04 Brukerregistrering'!I116="","",'04 Brukerregistrering'!I116)</f>
        <v/>
      </c>
      <c r="F126" s="556"/>
      <c r="G126" s="62"/>
      <c r="H126" s="62"/>
      <c r="I126" s="433"/>
      <c r="J126" s="557"/>
      <c r="K126" s="563"/>
      <c r="L126" s="467" t="str">
        <f t="shared" si="9"/>
        <v/>
      </c>
      <c r="M126" s="62"/>
      <c r="N126" s="63"/>
      <c r="O126" s="62"/>
      <c r="P126" s="433"/>
      <c r="Q126" s="576"/>
      <c r="R126" s="60"/>
      <c r="S126" s="58"/>
      <c r="T126" s="59"/>
      <c r="U126" s="59"/>
      <c r="V126" s="64"/>
      <c r="W126" s="467" t="str">
        <f t="shared" si="10"/>
        <v/>
      </c>
      <c r="X126" s="62"/>
      <c r="Y126" s="62"/>
      <c r="Z126" s="62"/>
      <c r="AA126" s="433"/>
      <c r="AB126" s="557"/>
      <c r="AC126" s="60"/>
      <c r="AD126" s="58"/>
      <c r="AE126" s="59"/>
      <c r="AF126" s="59"/>
      <c r="AG126" s="64"/>
      <c r="AH126" s="467" t="str">
        <f t="shared" si="11"/>
        <v/>
      </c>
      <c r="AI126" s="63"/>
      <c r="AJ126" s="62"/>
      <c r="AK126" s="62"/>
      <c r="AL126" s="433"/>
      <c r="AM126" s="557"/>
      <c r="AN126" s="60"/>
      <c r="AO126" s="58"/>
      <c r="AP126" s="59"/>
      <c r="AQ126" s="59"/>
      <c r="AR126" s="64"/>
      <c r="AS126" s="467" t="str">
        <f t="shared" si="12"/>
        <v/>
      </c>
      <c r="AT126" s="63"/>
      <c r="AU126" s="62"/>
      <c r="AV126" s="62"/>
      <c r="AW126" s="433"/>
      <c r="AX126" s="557"/>
      <c r="AY126" s="8"/>
      <c r="AZ126" s="3"/>
      <c r="BA126" s="8"/>
      <c r="BB126" s="18"/>
      <c r="BC126" s="12"/>
      <c r="BD126" s="416"/>
    </row>
    <row r="127" spans="1:56" s="154" customFormat="1" ht="40.35" customHeight="1" outlineLevel="1">
      <c r="A127" s="417"/>
      <c r="B127" s="554" t="str">
        <f>IF('04 Brukerregistrering'!C117="","",'04 Brukerregistrering'!C117)</f>
        <v/>
      </c>
      <c r="C127" s="446" t="str">
        <f>IF('04 Brukerregistrering'!G117="","",'04 Brukerregistrering'!G117)</f>
        <v/>
      </c>
      <c r="D127" s="588" t="str">
        <f>IF(B127="","",IF('04 Brukerregistrering'!O117&lt;&gt;"","Ja","Nei"))</f>
        <v/>
      </c>
      <c r="E127" s="553" t="str">
        <f>IF('04 Brukerregistrering'!I117="","",'04 Brukerregistrering'!I117)</f>
        <v/>
      </c>
      <c r="F127" s="556"/>
      <c r="G127" s="62"/>
      <c r="H127" s="62"/>
      <c r="I127" s="433"/>
      <c r="J127" s="557"/>
      <c r="K127" s="563"/>
      <c r="L127" s="467" t="str">
        <f t="shared" si="9"/>
        <v/>
      </c>
      <c r="M127" s="62"/>
      <c r="N127" s="63"/>
      <c r="O127" s="62"/>
      <c r="P127" s="433"/>
      <c r="Q127" s="576"/>
      <c r="R127" s="57"/>
      <c r="S127" s="58"/>
      <c r="T127" s="59"/>
      <c r="U127" s="59"/>
      <c r="V127" s="64"/>
      <c r="W127" s="467" t="str">
        <f t="shared" si="10"/>
        <v/>
      </c>
      <c r="X127" s="62"/>
      <c r="Y127" s="62"/>
      <c r="Z127" s="62"/>
      <c r="AA127" s="433"/>
      <c r="AB127" s="557"/>
      <c r="AC127" s="57"/>
      <c r="AD127" s="58"/>
      <c r="AE127" s="59"/>
      <c r="AF127" s="59"/>
      <c r="AG127" s="65"/>
      <c r="AH127" s="467" t="str">
        <f t="shared" si="11"/>
        <v/>
      </c>
      <c r="AI127" s="62"/>
      <c r="AJ127" s="62"/>
      <c r="AK127" s="62"/>
      <c r="AL127" s="433"/>
      <c r="AM127" s="557"/>
      <c r="AN127" s="57"/>
      <c r="AO127" s="58"/>
      <c r="AP127" s="59"/>
      <c r="AQ127" s="59"/>
      <c r="AR127" s="65"/>
      <c r="AS127" s="467" t="str">
        <f t="shared" si="12"/>
        <v/>
      </c>
      <c r="AT127" s="62"/>
      <c r="AU127" s="62"/>
      <c r="AV127" s="62"/>
      <c r="AW127" s="433"/>
      <c r="AX127" s="557"/>
      <c r="AY127" s="8"/>
      <c r="AZ127" s="3"/>
      <c r="BA127" s="8"/>
      <c r="BB127" s="18"/>
      <c r="BC127" s="12"/>
      <c r="BD127" s="416"/>
    </row>
    <row r="128" spans="1:56" s="154" customFormat="1" ht="40.35" customHeight="1" outlineLevel="1">
      <c r="A128" s="417"/>
      <c r="B128" s="554" t="str">
        <f>IF('04 Brukerregistrering'!C118="","",'04 Brukerregistrering'!C118)</f>
        <v/>
      </c>
      <c r="C128" s="446" t="str">
        <f>IF('04 Brukerregistrering'!G118="","",'04 Brukerregistrering'!G118)</f>
        <v/>
      </c>
      <c r="D128" s="588" t="str">
        <f>IF(B128="","",IF('04 Brukerregistrering'!O118&lt;&gt;"","Ja","Nei"))</f>
        <v/>
      </c>
      <c r="E128" s="553" t="str">
        <f>IF('04 Brukerregistrering'!I118="","",'04 Brukerregistrering'!I118)</f>
        <v/>
      </c>
      <c r="F128" s="556"/>
      <c r="G128" s="62"/>
      <c r="H128" s="62"/>
      <c r="I128" s="433"/>
      <c r="J128" s="557"/>
      <c r="K128" s="563"/>
      <c r="L128" s="467" t="str">
        <f t="shared" si="9"/>
        <v/>
      </c>
      <c r="M128" s="62"/>
      <c r="N128" s="63"/>
      <c r="O128" s="62"/>
      <c r="P128" s="433"/>
      <c r="Q128" s="576"/>
      <c r="R128" s="60"/>
      <c r="S128" s="58"/>
      <c r="T128" s="59"/>
      <c r="U128" s="59"/>
      <c r="V128" s="64"/>
      <c r="W128" s="467" t="str">
        <f t="shared" si="10"/>
        <v/>
      </c>
      <c r="X128" s="62"/>
      <c r="Y128" s="62"/>
      <c r="Z128" s="62"/>
      <c r="AA128" s="433"/>
      <c r="AB128" s="557"/>
      <c r="AC128" s="60"/>
      <c r="AD128" s="58"/>
      <c r="AE128" s="59"/>
      <c r="AF128" s="59"/>
      <c r="AG128" s="64"/>
      <c r="AH128" s="467" t="str">
        <f t="shared" si="11"/>
        <v/>
      </c>
      <c r="AI128" s="63"/>
      <c r="AJ128" s="62"/>
      <c r="AK128" s="62"/>
      <c r="AL128" s="433"/>
      <c r="AM128" s="557"/>
      <c r="AN128" s="60"/>
      <c r="AO128" s="58"/>
      <c r="AP128" s="59"/>
      <c r="AQ128" s="59"/>
      <c r="AR128" s="64"/>
      <c r="AS128" s="467" t="str">
        <f t="shared" si="12"/>
        <v/>
      </c>
      <c r="AT128" s="63"/>
      <c r="AU128" s="62"/>
      <c r="AV128" s="62"/>
      <c r="AW128" s="433"/>
      <c r="AX128" s="557"/>
      <c r="AY128" s="8"/>
      <c r="AZ128" s="3"/>
      <c r="BA128" s="8"/>
      <c r="BB128" s="18"/>
      <c r="BC128" s="12"/>
      <c r="BD128" s="416"/>
    </row>
    <row r="129" spans="1:56" s="154" customFormat="1" ht="40.35" customHeight="1" outlineLevel="1">
      <c r="A129" s="417"/>
      <c r="B129" s="554" t="str">
        <f>IF('04 Brukerregistrering'!C119="","",'04 Brukerregistrering'!C119)</f>
        <v/>
      </c>
      <c r="C129" s="446" t="str">
        <f>IF('04 Brukerregistrering'!G119="","",'04 Brukerregistrering'!G119)</f>
        <v/>
      </c>
      <c r="D129" s="588" t="str">
        <f>IF(B129="","",IF('04 Brukerregistrering'!O119&lt;&gt;"","Ja","Nei"))</f>
        <v/>
      </c>
      <c r="E129" s="553" t="str">
        <f>IF('04 Brukerregistrering'!I119="","",'04 Brukerregistrering'!I119)</f>
        <v/>
      </c>
      <c r="F129" s="556"/>
      <c r="G129" s="62"/>
      <c r="H129" s="62"/>
      <c r="I129" s="433"/>
      <c r="J129" s="557"/>
      <c r="K129" s="563"/>
      <c r="L129" s="467" t="str">
        <f t="shared" si="9"/>
        <v/>
      </c>
      <c r="M129" s="62"/>
      <c r="N129" s="63"/>
      <c r="O129" s="62"/>
      <c r="P129" s="433"/>
      <c r="Q129" s="576"/>
      <c r="R129" s="57"/>
      <c r="S129" s="58"/>
      <c r="T129" s="59"/>
      <c r="U129" s="59"/>
      <c r="V129" s="64"/>
      <c r="W129" s="467" t="str">
        <f t="shared" si="10"/>
        <v/>
      </c>
      <c r="X129" s="62"/>
      <c r="Y129" s="62"/>
      <c r="Z129" s="62"/>
      <c r="AA129" s="433"/>
      <c r="AB129" s="557"/>
      <c r="AC129" s="57"/>
      <c r="AD129" s="58"/>
      <c r="AE129" s="59"/>
      <c r="AF129" s="59"/>
      <c r="AG129" s="65"/>
      <c r="AH129" s="467" t="str">
        <f t="shared" si="11"/>
        <v/>
      </c>
      <c r="AI129" s="62"/>
      <c r="AJ129" s="62"/>
      <c r="AK129" s="62"/>
      <c r="AL129" s="433"/>
      <c r="AM129" s="557"/>
      <c r="AN129" s="57"/>
      <c r="AO129" s="58"/>
      <c r="AP129" s="59"/>
      <c r="AQ129" s="59"/>
      <c r="AR129" s="65"/>
      <c r="AS129" s="467" t="str">
        <f t="shared" si="12"/>
        <v/>
      </c>
      <c r="AT129" s="62"/>
      <c r="AU129" s="62"/>
      <c r="AV129" s="62"/>
      <c r="AW129" s="433"/>
      <c r="AX129" s="557"/>
      <c r="AY129" s="8"/>
      <c r="AZ129" s="3"/>
      <c r="BA129" s="8"/>
      <c r="BB129" s="18"/>
      <c r="BC129" s="12"/>
      <c r="BD129" s="416"/>
    </row>
    <row r="130" spans="1:56" s="154" customFormat="1" ht="40.35" customHeight="1" outlineLevel="1">
      <c r="A130" s="417"/>
      <c r="B130" s="554" t="str">
        <f>IF('04 Brukerregistrering'!C120="","",'04 Brukerregistrering'!C120)</f>
        <v/>
      </c>
      <c r="C130" s="446" t="str">
        <f>IF('04 Brukerregistrering'!G120="","",'04 Brukerregistrering'!G120)</f>
        <v/>
      </c>
      <c r="D130" s="588" t="str">
        <f>IF(B130="","",IF('04 Brukerregistrering'!O120&lt;&gt;"","Ja","Nei"))</f>
        <v/>
      </c>
      <c r="E130" s="553" t="str">
        <f>IF('04 Brukerregistrering'!I120="","",'04 Brukerregistrering'!I120)</f>
        <v/>
      </c>
      <c r="F130" s="556"/>
      <c r="G130" s="62"/>
      <c r="H130" s="62"/>
      <c r="I130" s="433"/>
      <c r="J130" s="557"/>
      <c r="K130" s="563"/>
      <c r="L130" s="467" t="str">
        <f t="shared" si="9"/>
        <v/>
      </c>
      <c r="M130" s="62"/>
      <c r="N130" s="63"/>
      <c r="O130" s="62"/>
      <c r="P130" s="433"/>
      <c r="Q130" s="576"/>
      <c r="R130" s="60"/>
      <c r="S130" s="58"/>
      <c r="T130" s="59"/>
      <c r="U130" s="59"/>
      <c r="V130" s="64"/>
      <c r="W130" s="467" t="str">
        <f t="shared" si="10"/>
        <v/>
      </c>
      <c r="X130" s="62"/>
      <c r="Y130" s="62"/>
      <c r="Z130" s="62"/>
      <c r="AA130" s="433"/>
      <c r="AB130" s="557"/>
      <c r="AC130" s="60"/>
      <c r="AD130" s="58"/>
      <c r="AE130" s="59"/>
      <c r="AF130" s="59"/>
      <c r="AG130" s="64"/>
      <c r="AH130" s="467" t="str">
        <f t="shared" si="11"/>
        <v/>
      </c>
      <c r="AI130" s="63"/>
      <c r="AJ130" s="62"/>
      <c r="AK130" s="62"/>
      <c r="AL130" s="433"/>
      <c r="AM130" s="557"/>
      <c r="AN130" s="60"/>
      <c r="AO130" s="58"/>
      <c r="AP130" s="59"/>
      <c r="AQ130" s="59"/>
      <c r="AR130" s="64"/>
      <c r="AS130" s="467" t="str">
        <f t="shared" si="12"/>
        <v/>
      </c>
      <c r="AT130" s="63"/>
      <c r="AU130" s="62"/>
      <c r="AV130" s="62"/>
      <c r="AW130" s="433"/>
      <c r="AX130" s="557"/>
      <c r="AY130" s="8"/>
      <c r="AZ130" s="3"/>
      <c r="BA130" s="8"/>
      <c r="BB130" s="18"/>
      <c r="BC130" s="12"/>
      <c r="BD130" s="416"/>
    </row>
    <row r="131" spans="1:56" s="154" customFormat="1" ht="40.35" customHeight="1" outlineLevel="1">
      <c r="A131" s="417"/>
      <c r="B131" s="554" t="str">
        <f>IF('04 Brukerregistrering'!C121="","",'04 Brukerregistrering'!C121)</f>
        <v/>
      </c>
      <c r="C131" s="446" t="str">
        <f>IF('04 Brukerregistrering'!G121="","",'04 Brukerregistrering'!G121)</f>
        <v/>
      </c>
      <c r="D131" s="588" t="str">
        <f>IF(B131="","",IF('04 Brukerregistrering'!O121&lt;&gt;"","Ja","Nei"))</f>
        <v/>
      </c>
      <c r="E131" s="553" t="str">
        <f>IF('04 Brukerregistrering'!I121="","",'04 Brukerregistrering'!I121)</f>
        <v/>
      </c>
      <c r="F131" s="556"/>
      <c r="G131" s="62"/>
      <c r="H131" s="62"/>
      <c r="I131" s="433"/>
      <c r="J131" s="557"/>
      <c r="K131" s="563"/>
      <c r="L131" s="467" t="str">
        <f t="shared" si="9"/>
        <v/>
      </c>
      <c r="M131" s="62"/>
      <c r="N131" s="63"/>
      <c r="O131" s="62"/>
      <c r="P131" s="433"/>
      <c r="Q131" s="576"/>
      <c r="R131" s="57"/>
      <c r="S131" s="58"/>
      <c r="T131" s="59"/>
      <c r="U131" s="59"/>
      <c r="V131" s="64"/>
      <c r="W131" s="467" t="str">
        <f t="shared" si="10"/>
        <v/>
      </c>
      <c r="X131" s="62"/>
      <c r="Y131" s="62"/>
      <c r="Z131" s="62"/>
      <c r="AA131" s="433"/>
      <c r="AB131" s="557"/>
      <c r="AC131" s="57"/>
      <c r="AD131" s="58"/>
      <c r="AE131" s="59"/>
      <c r="AF131" s="59"/>
      <c r="AG131" s="65"/>
      <c r="AH131" s="467" t="str">
        <f t="shared" si="11"/>
        <v/>
      </c>
      <c r="AI131" s="62"/>
      <c r="AJ131" s="62"/>
      <c r="AK131" s="62"/>
      <c r="AL131" s="433"/>
      <c r="AM131" s="557"/>
      <c r="AN131" s="57"/>
      <c r="AO131" s="58"/>
      <c r="AP131" s="59"/>
      <c r="AQ131" s="59"/>
      <c r="AR131" s="65"/>
      <c r="AS131" s="467" t="str">
        <f t="shared" si="12"/>
        <v/>
      </c>
      <c r="AT131" s="62"/>
      <c r="AU131" s="62"/>
      <c r="AV131" s="62"/>
      <c r="AW131" s="433"/>
      <c r="AX131" s="557"/>
      <c r="AY131" s="8"/>
      <c r="AZ131" s="3"/>
      <c r="BA131" s="8"/>
      <c r="BB131" s="18"/>
      <c r="BC131" s="12"/>
      <c r="BD131" s="416"/>
    </row>
    <row r="132" spans="1:56" s="154" customFormat="1" ht="40.35" customHeight="1" outlineLevel="1">
      <c r="A132" s="417"/>
      <c r="B132" s="554" t="str">
        <f>IF('04 Brukerregistrering'!C122="","",'04 Brukerregistrering'!C122)</f>
        <v/>
      </c>
      <c r="C132" s="446" t="str">
        <f>IF('04 Brukerregistrering'!G122="","",'04 Brukerregistrering'!G122)</f>
        <v/>
      </c>
      <c r="D132" s="588" t="str">
        <f>IF(B132="","",IF('04 Brukerregistrering'!O122&lt;&gt;"","Ja","Nei"))</f>
        <v/>
      </c>
      <c r="E132" s="553" t="str">
        <f>IF('04 Brukerregistrering'!I122="","",'04 Brukerregistrering'!I122)</f>
        <v/>
      </c>
      <c r="F132" s="556"/>
      <c r="G132" s="62"/>
      <c r="H132" s="62"/>
      <c r="I132" s="433"/>
      <c r="J132" s="557"/>
      <c r="K132" s="563"/>
      <c r="L132" s="467" t="str">
        <f t="shared" si="9"/>
        <v/>
      </c>
      <c r="M132" s="62"/>
      <c r="N132" s="63"/>
      <c r="O132" s="62"/>
      <c r="P132" s="433"/>
      <c r="Q132" s="576"/>
      <c r="R132" s="60"/>
      <c r="S132" s="58"/>
      <c r="T132" s="59"/>
      <c r="U132" s="59"/>
      <c r="V132" s="64"/>
      <c r="W132" s="467" t="str">
        <f t="shared" si="10"/>
        <v/>
      </c>
      <c r="X132" s="62"/>
      <c r="Y132" s="62"/>
      <c r="Z132" s="62"/>
      <c r="AA132" s="433"/>
      <c r="AB132" s="557"/>
      <c r="AC132" s="60"/>
      <c r="AD132" s="58"/>
      <c r="AE132" s="59"/>
      <c r="AF132" s="59"/>
      <c r="AG132" s="64"/>
      <c r="AH132" s="467" t="str">
        <f t="shared" si="11"/>
        <v/>
      </c>
      <c r="AI132" s="63"/>
      <c r="AJ132" s="62"/>
      <c r="AK132" s="62"/>
      <c r="AL132" s="433"/>
      <c r="AM132" s="557"/>
      <c r="AN132" s="60"/>
      <c r="AO132" s="58"/>
      <c r="AP132" s="59"/>
      <c r="AQ132" s="59"/>
      <c r="AR132" s="64"/>
      <c r="AS132" s="467" t="str">
        <f t="shared" si="12"/>
        <v/>
      </c>
      <c r="AT132" s="63"/>
      <c r="AU132" s="62"/>
      <c r="AV132" s="62"/>
      <c r="AW132" s="433"/>
      <c r="AX132" s="557"/>
      <c r="AY132" s="8"/>
      <c r="AZ132" s="3"/>
      <c r="BA132" s="8"/>
      <c r="BB132" s="18"/>
      <c r="BC132" s="12"/>
      <c r="BD132" s="416"/>
    </row>
    <row r="133" spans="1:56" s="154" customFormat="1" ht="40.35" customHeight="1" outlineLevel="1">
      <c r="A133" s="417"/>
      <c r="B133" s="554" t="str">
        <f>IF('04 Brukerregistrering'!C123="","",'04 Brukerregistrering'!C123)</f>
        <v/>
      </c>
      <c r="C133" s="446" t="str">
        <f>IF('04 Brukerregistrering'!G123="","",'04 Brukerregistrering'!G123)</f>
        <v/>
      </c>
      <c r="D133" s="588" t="str">
        <f>IF(B133="","",IF('04 Brukerregistrering'!O123&lt;&gt;"","Ja","Nei"))</f>
        <v/>
      </c>
      <c r="E133" s="553" t="str">
        <f>IF('04 Brukerregistrering'!I123="","",'04 Brukerregistrering'!I123)</f>
        <v/>
      </c>
      <c r="F133" s="556"/>
      <c r="G133" s="62"/>
      <c r="H133" s="62"/>
      <c r="I133" s="433"/>
      <c r="J133" s="557"/>
      <c r="K133" s="563"/>
      <c r="L133" s="467" t="str">
        <f t="shared" si="9"/>
        <v/>
      </c>
      <c r="M133" s="62"/>
      <c r="N133" s="63"/>
      <c r="O133" s="62"/>
      <c r="P133" s="433"/>
      <c r="Q133" s="576"/>
      <c r="R133" s="57"/>
      <c r="S133" s="58"/>
      <c r="T133" s="59"/>
      <c r="U133" s="59"/>
      <c r="V133" s="64"/>
      <c r="W133" s="467" t="str">
        <f t="shared" si="10"/>
        <v/>
      </c>
      <c r="X133" s="62"/>
      <c r="Y133" s="62"/>
      <c r="Z133" s="62"/>
      <c r="AA133" s="433"/>
      <c r="AB133" s="557"/>
      <c r="AC133" s="57"/>
      <c r="AD133" s="58"/>
      <c r="AE133" s="59"/>
      <c r="AF133" s="59"/>
      <c r="AG133" s="65"/>
      <c r="AH133" s="467" t="str">
        <f t="shared" si="11"/>
        <v/>
      </c>
      <c r="AI133" s="62"/>
      <c r="AJ133" s="62"/>
      <c r="AK133" s="62"/>
      <c r="AL133" s="433"/>
      <c r="AM133" s="557"/>
      <c r="AN133" s="57"/>
      <c r="AO133" s="58"/>
      <c r="AP133" s="59"/>
      <c r="AQ133" s="59"/>
      <c r="AR133" s="65"/>
      <c r="AS133" s="467" t="str">
        <f t="shared" si="12"/>
        <v/>
      </c>
      <c r="AT133" s="62"/>
      <c r="AU133" s="62"/>
      <c r="AV133" s="62"/>
      <c r="AW133" s="433"/>
      <c r="AX133" s="557"/>
      <c r="AY133" s="8"/>
      <c r="AZ133" s="3"/>
      <c r="BA133" s="8"/>
      <c r="BB133" s="18"/>
      <c r="BC133" s="12"/>
      <c r="BD133" s="416"/>
    </row>
    <row r="134" spans="1:56" s="154" customFormat="1" ht="40.35" customHeight="1" outlineLevel="1">
      <c r="A134" s="417"/>
      <c r="B134" s="554" t="str">
        <f>IF('04 Brukerregistrering'!C124="","",'04 Brukerregistrering'!C124)</f>
        <v/>
      </c>
      <c r="C134" s="446" t="str">
        <f>IF('04 Brukerregistrering'!G124="","",'04 Brukerregistrering'!G124)</f>
        <v/>
      </c>
      <c r="D134" s="588" t="str">
        <f>IF(B134="","",IF('04 Brukerregistrering'!O124&lt;&gt;"","Ja","Nei"))</f>
        <v/>
      </c>
      <c r="E134" s="553" t="str">
        <f>IF('04 Brukerregistrering'!I124="","",'04 Brukerregistrering'!I124)</f>
        <v/>
      </c>
      <c r="F134" s="556"/>
      <c r="G134" s="62"/>
      <c r="H134" s="62"/>
      <c r="I134" s="433"/>
      <c r="J134" s="557"/>
      <c r="K134" s="563"/>
      <c r="L134" s="467" t="str">
        <f t="shared" si="9"/>
        <v/>
      </c>
      <c r="M134" s="62"/>
      <c r="N134" s="63"/>
      <c r="O134" s="62"/>
      <c r="P134" s="433"/>
      <c r="Q134" s="576"/>
      <c r="R134" s="60"/>
      <c r="S134" s="58"/>
      <c r="T134" s="59"/>
      <c r="U134" s="59"/>
      <c r="V134" s="64"/>
      <c r="W134" s="467" t="str">
        <f t="shared" si="10"/>
        <v/>
      </c>
      <c r="X134" s="62"/>
      <c r="Y134" s="62"/>
      <c r="Z134" s="62"/>
      <c r="AA134" s="433"/>
      <c r="AB134" s="557"/>
      <c r="AC134" s="60"/>
      <c r="AD134" s="58"/>
      <c r="AE134" s="59"/>
      <c r="AF134" s="59"/>
      <c r="AG134" s="64"/>
      <c r="AH134" s="467" t="str">
        <f t="shared" si="11"/>
        <v/>
      </c>
      <c r="AI134" s="63"/>
      <c r="AJ134" s="62"/>
      <c r="AK134" s="62"/>
      <c r="AL134" s="433"/>
      <c r="AM134" s="557"/>
      <c r="AN134" s="60"/>
      <c r="AO134" s="58"/>
      <c r="AP134" s="59"/>
      <c r="AQ134" s="59"/>
      <c r="AR134" s="64"/>
      <c r="AS134" s="467" t="str">
        <f t="shared" si="12"/>
        <v/>
      </c>
      <c r="AT134" s="63"/>
      <c r="AU134" s="62"/>
      <c r="AV134" s="62"/>
      <c r="AW134" s="433"/>
      <c r="AX134" s="557"/>
      <c r="AY134" s="8"/>
      <c r="AZ134" s="3"/>
      <c r="BA134" s="8"/>
      <c r="BB134" s="18"/>
      <c r="BC134" s="12"/>
      <c r="BD134" s="416"/>
    </row>
    <row r="135" spans="1:56" s="154" customFormat="1" ht="40.35" customHeight="1" outlineLevel="1">
      <c r="A135" s="417"/>
      <c r="B135" s="554" t="str">
        <f>IF('04 Brukerregistrering'!C125="","",'04 Brukerregistrering'!C125)</f>
        <v/>
      </c>
      <c r="C135" s="446" t="str">
        <f>IF('04 Brukerregistrering'!G125="","",'04 Brukerregistrering'!G125)</f>
        <v/>
      </c>
      <c r="D135" s="588" t="str">
        <f>IF(B135="","",IF('04 Brukerregistrering'!O125&lt;&gt;"","Ja","Nei"))</f>
        <v/>
      </c>
      <c r="E135" s="553" t="str">
        <f>IF('04 Brukerregistrering'!I125="","",'04 Brukerregistrering'!I125)</f>
        <v/>
      </c>
      <c r="F135" s="556"/>
      <c r="G135" s="62"/>
      <c r="H135" s="62"/>
      <c r="I135" s="433"/>
      <c r="J135" s="557"/>
      <c r="K135" s="563"/>
      <c r="L135" s="467" t="str">
        <f t="shared" si="9"/>
        <v/>
      </c>
      <c r="M135" s="62"/>
      <c r="N135" s="63"/>
      <c r="O135" s="62"/>
      <c r="P135" s="433"/>
      <c r="Q135" s="576"/>
      <c r="R135" s="57"/>
      <c r="S135" s="58"/>
      <c r="T135" s="59"/>
      <c r="U135" s="59"/>
      <c r="V135" s="64"/>
      <c r="W135" s="467" t="str">
        <f t="shared" si="10"/>
        <v/>
      </c>
      <c r="X135" s="62"/>
      <c r="Y135" s="62"/>
      <c r="Z135" s="62"/>
      <c r="AA135" s="433"/>
      <c r="AB135" s="557"/>
      <c r="AC135" s="57"/>
      <c r="AD135" s="58"/>
      <c r="AE135" s="59"/>
      <c r="AF135" s="59"/>
      <c r="AG135" s="65"/>
      <c r="AH135" s="467" t="str">
        <f t="shared" si="11"/>
        <v/>
      </c>
      <c r="AI135" s="62"/>
      <c r="AJ135" s="62"/>
      <c r="AK135" s="62"/>
      <c r="AL135" s="433"/>
      <c r="AM135" s="557"/>
      <c r="AN135" s="57"/>
      <c r="AO135" s="58"/>
      <c r="AP135" s="59"/>
      <c r="AQ135" s="59"/>
      <c r="AR135" s="65"/>
      <c r="AS135" s="467" t="str">
        <f t="shared" si="12"/>
        <v/>
      </c>
      <c r="AT135" s="62"/>
      <c r="AU135" s="62"/>
      <c r="AV135" s="62"/>
      <c r="AW135" s="433"/>
      <c r="AX135" s="557"/>
      <c r="AY135" s="8"/>
      <c r="AZ135" s="3"/>
      <c r="BA135" s="8"/>
      <c r="BB135" s="18"/>
      <c r="BC135" s="12"/>
      <c r="BD135" s="416"/>
    </row>
    <row r="136" spans="1:56" s="154" customFormat="1" ht="40.35" customHeight="1" outlineLevel="1">
      <c r="A136" s="417"/>
      <c r="B136" s="554" t="str">
        <f>IF('04 Brukerregistrering'!C126="","",'04 Brukerregistrering'!C126)</f>
        <v/>
      </c>
      <c r="C136" s="446" t="str">
        <f>IF('04 Brukerregistrering'!G126="","",'04 Brukerregistrering'!G126)</f>
        <v/>
      </c>
      <c r="D136" s="588" t="str">
        <f>IF(B136="","",IF('04 Brukerregistrering'!O126&lt;&gt;"","Ja","Nei"))</f>
        <v/>
      </c>
      <c r="E136" s="553" t="str">
        <f>IF('04 Brukerregistrering'!I126="","",'04 Brukerregistrering'!I126)</f>
        <v/>
      </c>
      <c r="F136" s="556"/>
      <c r="G136" s="62"/>
      <c r="H136" s="62"/>
      <c r="I136" s="433"/>
      <c r="J136" s="557"/>
      <c r="K136" s="563"/>
      <c r="L136" s="467" t="str">
        <f t="shared" si="9"/>
        <v/>
      </c>
      <c r="M136" s="62"/>
      <c r="N136" s="63"/>
      <c r="O136" s="62"/>
      <c r="P136" s="433"/>
      <c r="Q136" s="576"/>
      <c r="R136" s="60"/>
      <c r="S136" s="58"/>
      <c r="T136" s="59"/>
      <c r="U136" s="59"/>
      <c r="V136" s="64"/>
      <c r="W136" s="467" t="str">
        <f t="shared" si="10"/>
        <v/>
      </c>
      <c r="X136" s="62"/>
      <c r="Y136" s="62"/>
      <c r="Z136" s="62"/>
      <c r="AA136" s="433"/>
      <c r="AB136" s="557"/>
      <c r="AC136" s="60"/>
      <c r="AD136" s="58"/>
      <c r="AE136" s="59"/>
      <c r="AF136" s="59"/>
      <c r="AG136" s="64"/>
      <c r="AH136" s="467" t="str">
        <f t="shared" si="11"/>
        <v/>
      </c>
      <c r="AI136" s="63"/>
      <c r="AJ136" s="62"/>
      <c r="AK136" s="62"/>
      <c r="AL136" s="433"/>
      <c r="AM136" s="557"/>
      <c r="AN136" s="60"/>
      <c r="AO136" s="58"/>
      <c r="AP136" s="59"/>
      <c r="AQ136" s="59"/>
      <c r="AR136" s="64"/>
      <c r="AS136" s="467" t="str">
        <f t="shared" si="12"/>
        <v/>
      </c>
      <c r="AT136" s="63"/>
      <c r="AU136" s="62"/>
      <c r="AV136" s="62"/>
      <c r="AW136" s="433"/>
      <c r="AX136" s="557"/>
      <c r="AY136" s="8"/>
      <c r="AZ136" s="3"/>
      <c r="BA136" s="8"/>
      <c r="BB136" s="18"/>
      <c r="BC136" s="12"/>
      <c r="BD136" s="416"/>
    </row>
    <row r="137" spans="1:56" s="154" customFormat="1" ht="40.35" customHeight="1" outlineLevel="1">
      <c r="A137" s="417"/>
      <c r="B137" s="554" t="str">
        <f>IF('04 Brukerregistrering'!C127="","",'04 Brukerregistrering'!C127)</f>
        <v/>
      </c>
      <c r="C137" s="446" t="str">
        <f>IF('04 Brukerregistrering'!G127="","",'04 Brukerregistrering'!G127)</f>
        <v/>
      </c>
      <c r="D137" s="588" t="str">
        <f>IF(B137="","",IF('04 Brukerregistrering'!O127&lt;&gt;"","Ja","Nei"))</f>
        <v/>
      </c>
      <c r="E137" s="553" t="str">
        <f>IF('04 Brukerregistrering'!I127="","",'04 Brukerregistrering'!I127)</f>
        <v/>
      </c>
      <c r="F137" s="556"/>
      <c r="G137" s="62"/>
      <c r="H137" s="62"/>
      <c r="I137" s="433"/>
      <c r="J137" s="557"/>
      <c r="K137" s="563"/>
      <c r="L137" s="467" t="str">
        <f t="shared" si="9"/>
        <v/>
      </c>
      <c r="M137" s="62"/>
      <c r="N137" s="63"/>
      <c r="O137" s="62"/>
      <c r="P137" s="433"/>
      <c r="Q137" s="576"/>
      <c r="R137" s="57"/>
      <c r="S137" s="58"/>
      <c r="T137" s="59"/>
      <c r="U137" s="59"/>
      <c r="V137" s="64"/>
      <c r="W137" s="467" t="str">
        <f t="shared" si="10"/>
        <v/>
      </c>
      <c r="X137" s="62"/>
      <c r="Y137" s="62"/>
      <c r="Z137" s="62"/>
      <c r="AA137" s="433"/>
      <c r="AB137" s="557"/>
      <c r="AC137" s="57"/>
      <c r="AD137" s="58"/>
      <c r="AE137" s="59"/>
      <c r="AF137" s="59"/>
      <c r="AG137" s="65"/>
      <c r="AH137" s="467" t="str">
        <f t="shared" si="11"/>
        <v/>
      </c>
      <c r="AI137" s="62"/>
      <c r="AJ137" s="62"/>
      <c r="AK137" s="62"/>
      <c r="AL137" s="433"/>
      <c r="AM137" s="557"/>
      <c r="AN137" s="57"/>
      <c r="AO137" s="58"/>
      <c r="AP137" s="59"/>
      <c r="AQ137" s="59"/>
      <c r="AR137" s="65"/>
      <c r="AS137" s="467" t="str">
        <f t="shared" si="12"/>
        <v/>
      </c>
      <c r="AT137" s="62"/>
      <c r="AU137" s="62"/>
      <c r="AV137" s="62"/>
      <c r="AW137" s="433"/>
      <c r="AX137" s="557"/>
      <c r="AY137" s="8"/>
      <c r="AZ137" s="3"/>
      <c r="BA137" s="8"/>
      <c r="BB137" s="18"/>
      <c r="BC137" s="12"/>
      <c r="BD137" s="416"/>
    </row>
    <row r="138" spans="1:56" s="154" customFormat="1" ht="40.35" customHeight="1" outlineLevel="1">
      <c r="A138" s="417"/>
      <c r="B138" s="554" t="str">
        <f>IF('04 Brukerregistrering'!C128="","",'04 Brukerregistrering'!C128)</f>
        <v/>
      </c>
      <c r="C138" s="446" t="str">
        <f>IF('04 Brukerregistrering'!G128="","",'04 Brukerregistrering'!G128)</f>
        <v/>
      </c>
      <c r="D138" s="588" t="str">
        <f>IF(B138="","",IF('04 Brukerregistrering'!O128&lt;&gt;"","Ja","Nei"))</f>
        <v/>
      </c>
      <c r="E138" s="553" t="str">
        <f>IF('04 Brukerregistrering'!I128="","",'04 Brukerregistrering'!I128)</f>
        <v/>
      </c>
      <c r="F138" s="556"/>
      <c r="G138" s="62"/>
      <c r="H138" s="62"/>
      <c r="I138" s="433"/>
      <c r="J138" s="557"/>
      <c r="K138" s="563"/>
      <c r="L138" s="467" t="str">
        <f t="shared" si="9"/>
        <v/>
      </c>
      <c r="M138" s="62"/>
      <c r="N138" s="63"/>
      <c r="O138" s="62"/>
      <c r="P138" s="433"/>
      <c r="Q138" s="576"/>
      <c r="R138" s="60"/>
      <c r="S138" s="58"/>
      <c r="T138" s="59"/>
      <c r="U138" s="59"/>
      <c r="V138" s="64"/>
      <c r="W138" s="467" t="str">
        <f t="shared" si="10"/>
        <v/>
      </c>
      <c r="X138" s="62"/>
      <c r="Y138" s="62"/>
      <c r="Z138" s="62"/>
      <c r="AA138" s="433"/>
      <c r="AB138" s="557"/>
      <c r="AC138" s="60"/>
      <c r="AD138" s="58"/>
      <c r="AE138" s="59"/>
      <c r="AF138" s="59"/>
      <c r="AG138" s="64"/>
      <c r="AH138" s="467" t="str">
        <f t="shared" si="11"/>
        <v/>
      </c>
      <c r="AI138" s="63"/>
      <c r="AJ138" s="62"/>
      <c r="AK138" s="62"/>
      <c r="AL138" s="433"/>
      <c r="AM138" s="557"/>
      <c r="AN138" s="60"/>
      <c r="AO138" s="58"/>
      <c r="AP138" s="59"/>
      <c r="AQ138" s="59"/>
      <c r="AR138" s="64"/>
      <c r="AS138" s="467" t="str">
        <f t="shared" si="12"/>
        <v/>
      </c>
      <c r="AT138" s="63"/>
      <c r="AU138" s="62"/>
      <c r="AV138" s="62"/>
      <c r="AW138" s="433"/>
      <c r="AX138" s="557"/>
      <c r="AY138" s="8"/>
      <c r="AZ138" s="3"/>
      <c r="BA138" s="8"/>
      <c r="BB138" s="18"/>
      <c r="BC138" s="12"/>
      <c r="BD138" s="416"/>
    </row>
    <row r="139" spans="1:56" s="154" customFormat="1" ht="40.35" customHeight="1" outlineLevel="1">
      <c r="A139" s="417"/>
      <c r="B139" s="554" t="str">
        <f>IF('04 Brukerregistrering'!C129="","",'04 Brukerregistrering'!C129)</f>
        <v/>
      </c>
      <c r="C139" s="446" t="str">
        <f>IF('04 Brukerregistrering'!G129="","",'04 Brukerregistrering'!G129)</f>
        <v/>
      </c>
      <c r="D139" s="588" t="str">
        <f>IF(B139="","",IF('04 Brukerregistrering'!O129&lt;&gt;"","Ja","Nei"))</f>
        <v/>
      </c>
      <c r="E139" s="553" t="str">
        <f>IF('04 Brukerregistrering'!I129="","",'04 Brukerregistrering'!I129)</f>
        <v/>
      </c>
      <c r="F139" s="556"/>
      <c r="G139" s="62"/>
      <c r="H139" s="62"/>
      <c r="I139" s="433"/>
      <c r="J139" s="557"/>
      <c r="K139" s="563"/>
      <c r="L139" s="467" t="str">
        <f t="shared" si="9"/>
        <v/>
      </c>
      <c r="M139" s="62"/>
      <c r="N139" s="63"/>
      <c r="O139" s="62"/>
      <c r="P139" s="433"/>
      <c r="Q139" s="576"/>
      <c r="R139" s="57"/>
      <c r="S139" s="58"/>
      <c r="T139" s="59"/>
      <c r="U139" s="59"/>
      <c r="V139" s="64"/>
      <c r="W139" s="467" t="str">
        <f t="shared" si="10"/>
        <v/>
      </c>
      <c r="X139" s="62"/>
      <c r="Y139" s="62"/>
      <c r="Z139" s="62"/>
      <c r="AA139" s="433"/>
      <c r="AB139" s="557"/>
      <c r="AC139" s="57"/>
      <c r="AD139" s="58"/>
      <c r="AE139" s="59"/>
      <c r="AF139" s="59"/>
      <c r="AG139" s="65"/>
      <c r="AH139" s="467" t="str">
        <f t="shared" si="11"/>
        <v/>
      </c>
      <c r="AI139" s="62"/>
      <c r="AJ139" s="62"/>
      <c r="AK139" s="62"/>
      <c r="AL139" s="433"/>
      <c r="AM139" s="557"/>
      <c r="AN139" s="57"/>
      <c r="AO139" s="58"/>
      <c r="AP139" s="59"/>
      <c r="AQ139" s="59"/>
      <c r="AR139" s="65"/>
      <c r="AS139" s="467" t="str">
        <f t="shared" si="12"/>
        <v/>
      </c>
      <c r="AT139" s="62"/>
      <c r="AU139" s="62"/>
      <c r="AV139" s="62"/>
      <c r="AW139" s="433"/>
      <c r="AX139" s="557"/>
      <c r="AY139" s="8"/>
      <c r="AZ139" s="3"/>
      <c r="BA139" s="8"/>
      <c r="BB139" s="18"/>
      <c r="BC139" s="12"/>
      <c r="BD139" s="416"/>
    </row>
    <row r="140" spans="1:56" s="154" customFormat="1" ht="40.35" customHeight="1" outlineLevel="1">
      <c r="A140" s="417"/>
      <c r="B140" s="554" t="str">
        <f>IF('04 Brukerregistrering'!C130="","",'04 Brukerregistrering'!C130)</f>
        <v/>
      </c>
      <c r="C140" s="446" t="str">
        <f>IF('04 Brukerregistrering'!G130="","",'04 Brukerregistrering'!G130)</f>
        <v/>
      </c>
      <c r="D140" s="588" t="str">
        <f>IF(B140="","",IF('04 Brukerregistrering'!O130&lt;&gt;"","Ja","Nei"))</f>
        <v/>
      </c>
      <c r="E140" s="553" t="str">
        <f>IF('04 Brukerregistrering'!I130="","",'04 Brukerregistrering'!I130)</f>
        <v/>
      </c>
      <c r="F140" s="556"/>
      <c r="G140" s="62"/>
      <c r="H140" s="62"/>
      <c r="I140" s="433"/>
      <c r="J140" s="557"/>
      <c r="K140" s="563"/>
      <c r="L140" s="467" t="str">
        <f t="shared" ref="L140:L171" si="13">IF(ISBLANK(K140), "", DATEDIF(F140, K140, "M"))</f>
        <v/>
      </c>
      <c r="M140" s="62"/>
      <c r="N140" s="63"/>
      <c r="O140" s="62"/>
      <c r="P140" s="433"/>
      <c r="Q140" s="576"/>
      <c r="R140" s="60"/>
      <c r="S140" s="58"/>
      <c r="T140" s="59"/>
      <c r="U140" s="59"/>
      <c r="V140" s="64"/>
      <c r="W140" s="467" t="str">
        <f t="shared" ref="W140:W171" si="14">IF(ISBLANK(V140), "", DATEDIF(F140, V140, "M"))</f>
        <v/>
      </c>
      <c r="X140" s="62"/>
      <c r="Y140" s="62"/>
      <c r="Z140" s="62"/>
      <c r="AA140" s="433"/>
      <c r="AB140" s="557"/>
      <c r="AC140" s="60"/>
      <c r="AD140" s="58"/>
      <c r="AE140" s="59"/>
      <c r="AF140" s="59"/>
      <c r="AG140" s="64"/>
      <c r="AH140" s="467" t="str">
        <f t="shared" ref="AH140:AH171" si="15">IF(ISBLANK(AG140), "", DATEDIF(F140, AG140, "M"))</f>
        <v/>
      </c>
      <c r="AI140" s="63"/>
      <c r="AJ140" s="62"/>
      <c r="AK140" s="62"/>
      <c r="AL140" s="433"/>
      <c r="AM140" s="557"/>
      <c r="AN140" s="60"/>
      <c r="AO140" s="58"/>
      <c r="AP140" s="59"/>
      <c r="AQ140" s="59"/>
      <c r="AR140" s="64"/>
      <c r="AS140" s="467" t="str">
        <f t="shared" ref="AS140:AS171" si="16">IF(ISBLANK(AR140), "", DATEDIF(F140, AR140, "M"))</f>
        <v/>
      </c>
      <c r="AT140" s="63"/>
      <c r="AU140" s="62"/>
      <c r="AV140" s="62"/>
      <c r="AW140" s="433"/>
      <c r="AX140" s="557"/>
      <c r="AY140" s="8"/>
      <c r="AZ140" s="3"/>
      <c r="BA140" s="8"/>
      <c r="BB140" s="18"/>
      <c r="BC140" s="12"/>
      <c r="BD140" s="416"/>
    </row>
    <row r="141" spans="1:56" s="154" customFormat="1" ht="40.35" customHeight="1" outlineLevel="1">
      <c r="A141" s="417"/>
      <c r="B141" s="554" t="str">
        <f>IF('04 Brukerregistrering'!C131="","",'04 Brukerregistrering'!C131)</f>
        <v/>
      </c>
      <c r="C141" s="446" t="str">
        <f>IF('04 Brukerregistrering'!G131="","",'04 Brukerregistrering'!G131)</f>
        <v/>
      </c>
      <c r="D141" s="588" t="str">
        <f>IF(B141="","",IF('04 Brukerregistrering'!O131&lt;&gt;"","Ja","Nei"))</f>
        <v/>
      </c>
      <c r="E141" s="553" t="str">
        <f>IF('04 Brukerregistrering'!I131="","",'04 Brukerregistrering'!I131)</f>
        <v/>
      </c>
      <c r="F141" s="556"/>
      <c r="G141" s="62"/>
      <c r="H141" s="62"/>
      <c r="I141" s="433"/>
      <c r="J141" s="557"/>
      <c r="K141" s="563"/>
      <c r="L141" s="467" t="str">
        <f t="shared" si="13"/>
        <v/>
      </c>
      <c r="M141" s="62"/>
      <c r="N141" s="63"/>
      <c r="O141" s="62"/>
      <c r="P141" s="433"/>
      <c r="Q141" s="576"/>
      <c r="R141" s="57"/>
      <c r="S141" s="58"/>
      <c r="T141" s="59"/>
      <c r="U141" s="59"/>
      <c r="V141" s="64"/>
      <c r="W141" s="467" t="str">
        <f t="shared" si="14"/>
        <v/>
      </c>
      <c r="X141" s="62"/>
      <c r="Y141" s="62"/>
      <c r="Z141" s="62"/>
      <c r="AA141" s="433"/>
      <c r="AB141" s="557"/>
      <c r="AC141" s="57"/>
      <c r="AD141" s="58"/>
      <c r="AE141" s="59"/>
      <c r="AF141" s="59"/>
      <c r="AG141" s="65"/>
      <c r="AH141" s="467" t="str">
        <f t="shared" si="15"/>
        <v/>
      </c>
      <c r="AI141" s="62"/>
      <c r="AJ141" s="62"/>
      <c r="AK141" s="62"/>
      <c r="AL141" s="433"/>
      <c r="AM141" s="557"/>
      <c r="AN141" s="57"/>
      <c r="AO141" s="58"/>
      <c r="AP141" s="59"/>
      <c r="AQ141" s="59"/>
      <c r="AR141" s="65"/>
      <c r="AS141" s="467" t="str">
        <f t="shared" si="16"/>
        <v/>
      </c>
      <c r="AT141" s="62"/>
      <c r="AU141" s="62"/>
      <c r="AV141" s="62"/>
      <c r="AW141" s="433"/>
      <c r="AX141" s="557"/>
      <c r="AY141" s="8"/>
      <c r="AZ141" s="3"/>
      <c r="BA141" s="8"/>
      <c r="BB141" s="18"/>
      <c r="BC141" s="12"/>
      <c r="BD141" s="416"/>
    </row>
    <row r="142" spans="1:56" s="154" customFormat="1" ht="40.35" customHeight="1" outlineLevel="1">
      <c r="A142" s="417"/>
      <c r="B142" s="554" t="str">
        <f>IF('04 Brukerregistrering'!C132="","",'04 Brukerregistrering'!C132)</f>
        <v/>
      </c>
      <c r="C142" s="446" t="str">
        <f>IF('04 Brukerregistrering'!G132="","",'04 Brukerregistrering'!G132)</f>
        <v/>
      </c>
      <c r="D142" s="588" t="str">
        <f>IF(B142="","",IF('04 Brukerregistrering'!O132&lt;&gt;"","Ja","Nei"))</f>
        <v/>
      </c>
      <c r="E142" s="553" t="str">
        <f>IF('04 Brukerregistrering'!I132="","",'04 Brukerregistrering'!I132)</f>
        <v/>
      </c>
      <c r="F142" s="556"/>
      <c r="G142" s="62"/>
      <c r="H142" s="62"/>
      <c r="I142" s="433"/>
      <c r="J142" s="557"/>
      <c r="K142" s="563"/>
      <c r="L142" s="467" t="str">
        <f t="shared" si="13"/>
        <v/>
      </c>
      <c r="M142" s="62"/>
      <c r="N142" s="63"/>
      <c r="O142" s="62"/>
      <c r="P142" s="433"/>
      <c r="Q142" s="576"/>
      <c r="R142" s="60"/>
      <c r="S142" s="58"/>
      <c r="T142" s="59"/>
      <c r="U142" s="59"/>
      <c r="V142" s="64"/>
      <c r="W142" s="467" t="str">
        <f t="shared" si="14"/>
        <v/>
      </c>
      <c r="X142" s="62"/>
      <c r="Y142" s="62"/>
      <c r="Z142" s="62"/>
      <c r="AA142" s="433"/>
      <c r="AB142" s="557"/>
      <c r="AC142" s="60"/>
      <c r="AD142" s="58"/>
      <c r="AE142" s="59"/>
      <c r="AF142" s="59"/>
      <c r="AG142" s="64"/>
      <c r="AH142" s="467" t="str">
        <f t="shared" si="15"/>
        <v/>
      </c>
      <c r="AI142" s="63"/>
      <c r="AJ142" s="62"/>
      <c r="AK142" s="62"/>
      <c r="AL142" s="433"/>
      <c r="AM142" s="557"/>
      <c r="AN142" s="60"/>
      <c r="AO142" s="58"/>
      <c r="AP142" s="59"/>
      <c r="AQ142" s="59"/>
      <c r="AR142" s="64"/>
      <c r="AS142" s="467" t="str">
        <f t="shared" si="16"/>
        <v/>
      </c>
      <c r="AT142" s="63"/>
      <c r="AU142" s="62"/>
      <c r="AV142" s="62"/>
      <c r="AW142" s="433"/>
      <c r="AX142" s="557"/>
      <c r="AY142" s="8"/>
      <c r="AZ142" s="3"/>
      <c r="BA142" s="8"/>
      <c r="BB142" s="18"/>
      <c r="BC142" s="12"/>
      <c r="BD142" s="416"/>
    </row>
    <row r="143" spans="1:56" s="154" customFormat="1" ht="40.35" customHeight="1" outlineLevel="1">
      <c r="A143" s="417"/>
      <c r="B143" s="554" t="str">
        <f>IF('04 Brukerregistrering'!C133="","",'04 Brukerregistrering'!C133)</f>
        <v/>
      </c>
      <c r="C143" s="446" t="str">
        <f>IF('04 Brukerregistrering'!G133="","",'04 Brukerregistrering'!G133)</f>
        <v/>
      </c>
      <c r="D143" s="588" t="str">
        <f>IF(B143="","",IF('04 Brukerregistrering'!O133&lt;&gt;"","Ja","Nei"))</f>
        <v/>
      </c>
      <c r="E143" s="553" t="str">
        <f>IF('04 Brukerregistrering'!I133="","",'04 Brukerregistrering'!I133)</f>
        <v/>
      </c>
      <c r="F143" s="556"/>
      <c r="G143" s="62"/>
      <c r="H143" s="62"/>
      <c r="I143" s="433"/>
      <c r="J143" s="557"/>
      <c r="K143" s="563"/>
      <c r="L143" s="467" t="str">
        <f t="shared" si="13"/>
        <v/>
      </c>
      <c r="M143" s="62"/>
      <c r="N143" s="63"/>
      <c r="O143" s="62"/>
      <c r="P143" s="433"/>
      <c r="Q143" s="576"/>
      <c r="R143" s="57"/>
      <c r="S143" s="58"/>
      <c r="T143" s="59"/>
      <c r="U143" s="59"/>
      <c r="V143" s="64"/>
      <c r="W143" s="467" t="str">
        <f t="shared" si="14"/>
        <v/>
      </c>
      <c r="X143" s="62"/>
      <c r="Y143" s="62"/>
      <c r="Z143" s="62"/>
      <c r="AA143" s="433"/>
      <c r="AB143" s="557"/>
      <c r="AC143" s="57"/>
      <c r="AD143" s="58"/>
      <c r="AE143" s="59"/>
      <c r="AF143" s="59"/>
      <c r="AG143" s="65"/>
      <c r="AH143" s="467" t="str">
        <f t="shared" si="15"/>
        <v/>
      </c>
      <c r="AI143" s="62"/>
      <c r="AJ143" s="62"/>
      <c r="AK143" s="62"/>
      <c r="AL143" s="433"/>
      <c r="AM143" s="557"/>
      <c r="AN143" s="57"/>
      <c r="AO143" s="58"/>
      <c r="AP143" s="59"/>
      <c r="AQ143" s="59"/>
      <c r="AR143" s="65"/>
      <c r="AS143" s="467" t="str">
        <f t="shared" si="16"/>
        <v/>
      </c>
      <c r="AT143" s="62"/>
      <c r="AU143" s="62"/>
      <c r="AV143" s="62"/>
      <c r="AW143" s="433"/>
      <c r="AX143" s="557"/>
      <c r="AY143" s="8"/>
      <c r="AZ143" s="3"/>
      <c r="BA143" s="8"/>
      <c r="BB143" s="18"/>
      <c r="BC143" s="12"/>
      <c r="BD143" s="416"/>
    </row>
    <row r="144" spans="1:56" s="154" customFormat="1" ht="40.35" customHeight="1" outlineLevel="1">
      <c r="A144" s="417"/>
      <c r="B144" s="554" t="str">
        <f>IF('04 Brukerregistrering'!C134="","",'04 Brukerregistrering'!C134)</f>
        <v/>
      </c>
      <c r="C144" s="446" t="str">
        <f>IF('04 Brukerregistrering'!G134="","",'04 Brukerregistrering'!G134)</f>
        <v/>
      </c>
      <c r="D144" s="588" t="str">
        <f>IF(B144="","",IF('04 Brukerregistrering'!O134&lt;&gt;"","Ja","Nei"))</f>
        <v/>
      </c>
      <c r="E144" s="553" t="str">
        <f>IF('04 Brukerregistrering'!I134="","",'04 Brukerregistrering'!I134)</f>
        <v/>
      </c>
      <c r="F144" s="556"/>
      <c r="G144" s="62"/>
      <c r="H144" s="62"/>
      <c r="I144" s="433"/>
      <c r="J144" s="557"/>
      <c r="K144" s="563"/>
      <c r="L144" s="467" t="str">
        <f t="shared" si="13"/>
        <v/>
      </c>
      <c r="M144" s="62"/>
      <c r="N144" s="63"/>
      <c r="O144" s="62"/>
      <c r="P144" s="433"/>
      <c r="Q144" s="576"/>
      <c r="R144" s="60"/>
      <c r="S144" s="58"/>
      <c r="T144" s="59"/>
      <c r="U144" s="59"/>
      <c r="V144" s="64"/>
      <c r="W144" s="467" t="str">
        <f t="shared" si="14"/>
        <v/>
      </c>
      <c r="X144" s="62"/>
      <c r="Y144" s="62"/>
      <c r="Z144" s="62"/>
      <c r="AA144" s="433"/>
      <c r="AB144" s="557"/>
      <c r="AC144" s="60"/>
      <c r="AD144" s="58"/>
      <c r="AE144" s="59"/>
      <c r="AF144" s="59"/>
      <c r="AG144" s="64"/>
      <c r="AH144" s="467" t="str">
        <f t="shared" si="15"/>
        <v/>
      </c>
      <c r="AI144" s="63"/>
      <c r="AJ144" s="62"/>
      <c r="AK144" s="62"/>
      <c r="AL144" s="433"/>
      <c r="AM144" s="557"/>
      <c r="AN144" s="60"/>
      <c r="AO144" s="58"/>
      <c r="AP144" s="59"/>
      <c r="AQ144" s="59"/>
      <c r="AR144" s="64"/>
      <c r="AS144" s="467" t="str">
        <f t="shared" si="16"/>
        <v/>
      </c>
      <c r="AT144" s="63"/>
      <c r="AU144" s="62"/>
      <c r="AV144" s="62"/>
      <c r="AW144" s="433"/>
      <c r="AX144" s="557"/>
      <c r="AY144" s="8"/>
      <c r="AZ144" s="3"/>
      <c r="BA144" s="8"/>
      <c r="BB144" s="18"/>
      <c r="BC144" s="12"/>
      <c r="BD144" s="416"/>
    </row>
    <row r="145" spans="1:56" s="154" customFormat="1" ht="40.35" customHeight="1" outlineLevel="1">
      <c r="A145" s="417"/>
      <c r="B145" s="554" t="str">
        <f>IF('04 Brukerregistrering'!C135="","",'04 Brukerregistrering'!C135)</f>
        <v/>
      </c>
      <c r="C145" s="446" t="str">
        <f>IF('04 Brukerregistrering'!G135="","",'04 Brukerregistrering'!G135)</f>
        <v/>
      </c>
      <c r="D145" s="588" t="str">
        <f>IF(B145="","",IF('04 Brukerregistrering'!O135&lt;&gt;"","Ja","Nei"))</f>
        <v/>
      </c>
      <c r="E145" s="553" t="str">
        <f>IF('04 Brukerregistrering'!I135="","",'04 Brukerregistrering'!I135)</f>
        <v/>
      </c>
      <c r="F145" s="556"/>
      <c r="G145" s="62"/>
      <c r="H145" s="62"/>
      <c r="I145" s="433"/>
      <c r="J145" s="557"/>
      <c r="K145" s="563"/>
      <c r="L145" s="467" t="str">
        <f t="shared" si="13"/>
        <v/>
      </c>
      <c r="M145" s="62"/>
      <c r="N145" s="63"/>
      <c r="O145" s="62"/>
      <c r="P145" s="433"/>
      <c r="Q145" s="576"/>
      <c r="R145" s="57"/>
      <c r="S145" s="58"/>
      <c r="T145" s="59"/>
      <c r="U145" s="59"/>
      <c r="V145" s="64"/>
      <c r="W145" s="467" t="str">
        <f t="shared" si="14"/>
        <v/>
      </c>
      <c r="X145" s="62"/>
      <c r="Y145" s="62"/>
      <c r="Z145" s="62"/>
      <c r="AA145" s="433"/>
      <c r="AB145" s="557"/>
      <c r="AC145" s="57"/>
      <c r="AD145" s="58"/>
      <c r="AE145" s="59"/>
      <c r="AF145" s="59"/>
      <c r="AG145" s="65"/>
      <c r="AH145" s="467" t="str">
        <f t="shared" si="15"/>
        <v/>
      </c>
      <c r="AI145" s="62"/>
      <c r="AJ145" s="62"/>
      <c r="AK145" s="62"/>
      <c r="AL145" s="433"/>
      <c r="AM145" s="557"/>
      <c r="AN145" s="57"/>
      <c r="AO145" s="58"/>
      <c r="AP145" s="59"/>
      <c r="AQ145" s="59"/>
      <c r="AR145" s="65"/>
      <c r="AS145" s="467" t="str">
        <f t="shared" si="16"/>
        <v/>
      </c>
      <c r="AT145" s="62"/>
      <c r="AU145" s="62"/>
      <c r="AV145" s="62"/>
      <c r="AW145" s="433"/>
      <c r="AX145" s="557"/>
      <c r="AY145" s="8"/>
      <c r="AZ145" s="3"/>
      <c r="BA145" s="8"/>
      <c r="BB145" s="18"/>
      <c r="BC145" s="12"/>
      <c r="BD145" s="416"/>
    </row>
    <row r="146" spans="1:56" s="154" customFormat="1" ht="40.35" customHeight="1" outlineLevel="1">
      <c r="A146" s="417"/>
      <c r="B146" s="554" t="str">
        <f>IF('04 Brukerregistrering'!C136="","",'04 Brukerregistrering'!C136)</f>
        <v/>
      </c>
      <c r="C146" s="446" t="str">
        <f>IF('04 Brukerregistrering'!G136="","",'04 Brukerregistrering'!G136)</f>
        <v/>
      </c>
      <c r="D146" s="588" t="str">
        <f>IF(B146="","",IF('04 Brukerregistrering'!O136&lt;&gt;"","Ja","Nei"))</f>
        <v/>
      </c>
      <c r="E146" s="553" t="str">
        <f>IF('04 Brukerregistrering'!I136="","",'04 Brukerregistrering'!I136)</f>
        <v/>
      </c>
      <c r="F146" s="556"/>
      <c r="G146" s="62"/>
      <c r="H146" s="62"/>
      <c r="I146" s="433"/>
      <c r="J146" s="557"/>
      <c r="K146" s="563"/>
      <c r="L146" s="467" t="str">
        <f t="shared" si="13"/>
        <v/>
      </c>
      <c r="M146" s="62"/>
      <c r="N146" s="63"/>
      <c r="O146" s="62"/>
      <c r="P146" s="433"/>
      <c r="Q146" s="576"/>
      <c r="R146" s="60"/>
      <c r="S146" s="58"/>
      <c r="T146" s="59"/>
      <c r="U146" s="59"/>
      <c r="V146" s="64"/>
      <c r="W146" s="467" t="str">
        <f t="shared" si="14"/>
        <v/>
      </c>
      <c r="X146" s="62"/>
      <c r="Y146" s="62"/>
      <c r="Z146" s="62"/>
      <c r="AA146" s="433"/>
      <c r="AB146" s="557"/>
      <c r="AC146" s="60"/>
      <c r="AD146" s="58"/>
      <c r="AE146" s="59"/>
      <c r="AF146" s="59"/>
      <c r="AG146" s="64"/>
      <c r="AH146" s="467" t="str">
        <f t="shared" si="15"/>
        <v/>
      </c>
      <c r="AI146" s="63"/>
      <c r="AJ146" s="62"/>
      <c r="AK146" s="62"/>
      <c r="AL146" s="433"/>
      <c r="AM146" s="557"/>
      <c r="AN146" s="60"/>
      <c r="AO146" s="58"/>
      <c r="AP146" s="59"/>
      <c r="AQ146" s="59"/>
      <c r="AR146" s="64"/>
      <c r="AS146" s="467" t="str">
        <f t="shared" si="16"/>
        <v/>
      </c>
      <c r="AT146" s="63"/>
      <c r="AU146" s="62"/>
      <c r="AV146" s="62"/>
      <c r="AW146" s="433"/>
      <c r="AX146" s="557"/>
      <c r="AY146" s="8"/>
      <c r="AZ146" s="3"/>
      <c r="BA146" s="8"/>
      <c r="BB146" s="18"/>
      <c r="BC146" s="12"/>
      <c r="BD146" s="416"/>
    </row>
    <row r="147" spans="1:56" s="154" customFormat="1" ht="40.35" customHeight="1" outlineLevel="1">
      <c r="A147" s="417"/>
      <c r="B147" s="554" t="str">
        <f>IF('04 Brukerregistrering'!C137="","",'04 Brukerregistrering'!C137)</f>
        <v/>
      </c>
      <c r="C147" s="446" t="str">
        <f>IF('04 Brukerregistrering'!G137="","",'04 Brukerregistrering'!G137)</f>
        <v/>
      </c>
      <c r="D147" s="588" t="str">
        <f>IF(B147="","",IF('04 Brukerregistrering'!O137&lt;&gt;"","Ja","Nei"))</f>
        <v/>
      </c>
      <c r="E147" s="553" t="str">
        <f>IF('04 Brukerregistrering'!I137="","",'04 Brukerregistrering'!I137)</f>
        <v/>
      </c>
      <c r="F147" s="556"/>
      <c r="G147" s="62"/>
      <c r="H147" s="62"/>
      <c r="I147" s="433"/>
      <c r="J147" s="557"/>
      <c r="K147" s="563"/>
      <c r="L147" s="467" t="str">
        <f t="shared" si="13"/>
        <v/>
      </c>
      <c r="M147" s="62"/>
      <c r="N147" s="63"/>
      <c r="O147" s="62"/>
      <c r="P147" s="433"/>
      <c r="Q147" s="576"/>
      <c r="R147" s="57"/>
      <c r="S147" s="58"/>
      <c r="T147" s="59"/>
      <c r="U147" s="59"/>
      <c r="V147" s="64"/>
      <c r="W147" s="467" t="str">
        <f t="shared" si="14"/>
        <v/>
      </c>
      <c r="X147" s="62"/>
      <c r="Y147" s="62"/>
      <c r="Z147" s="62"/>
      <c r="AA147" s="433"/>
      <c r="AB147" s="557"/>
      <c r="AC147" s="57"/>
      <c r="AD147" s="58"/>
      <c r="AE147" s="59"/>
      <c r="AF147" s="59"/>
      <c r="AG147" s="65"/>
      <c r="AH147" s="467" t="str">
        <f t="shared" si="15"/>
        <v/>
      </c>
      <c r="AI147" s="62"/>
      <c r="AJ147" s="62"/>
      <c r="AK147" s="62"/>
      <c r="AL147" s="433"/>
      <c r="AM147" s="557"/>
      <c r="AN147" s="57"/>
      <c r="AO147" s="58"/>
      <c r="AP147" s="59"/>
      <c r="AQ147" s="59"/>
      <c r="AR147" s="65"/>
      <c r="AS147" s="467" t="str">
        <f t="shared" si="16"/>
        <v/>
      </c>
      <c r="AT147" s="62"/>
      <c r="AU147" s="62"/>
      <c r="AV147" s="62"/>
      <c r="AW147" s="433"/>
      <c r="AX147" s="557"/>
      <c r="AY147" s="8"/>
      <c r="AZ147" s="3"/>
      <c r="BA147" s="8"/>
      <c r="BB147" s="18"/>
      <c r="BC147" s="12"/>
      <c r="BD147" s="416"/>
    </row>
    <row r="148" spans="1:56" s="154" customFormat="1" ht="40.35" customHeight="1" outlineLevel="1">
      <c r="A148" s="417"/>
      <c r="B148" s="554" t="str">
        <f>IF('04 Brukerregistrering'!C138="","",'04 Brukerregistrering'!C138)</f>
        <v/>
      </c>
      <c r="C148" s="446" t="str">
        <f>IF('04 Brukerregistrering'!G138="","",'04 Brukerregistrering'!G138)</f>
        <v/>
      </c>
      <c r="D148" s="588" t="str">
        <f>IF(B148="","",IF('04 Brukerregistrering'!O138&lt;&gt;"","Ja","Nei"))</f>
        <v/>
      </c>
      <c r="E148" s="553" t="str">
        <f>IF('04 Brukerregistrering'!I138="","",'04 Brukerregistrering'!I138)</f>
        <v/>
      </c>
      <c r="F148" s="556"/>
      <c r="G148" s="62"/>
      <c r="H148" s="62"/>
      <c r="I148" s="433"/>
      <c r="J148" s="557"/>
      <c r="K148" s="563"/>
      <c r="L148" s="467" t="str">
        <f t="shared" si="13"/>
        <v/>
      </c>
      <c r="M148" s="62"/>
      <c r="N148" s="63"/>
      <c r="O148" s="62"/>
      <c r="P148" s="433"/>
      <c r="Q148" s="576"/>
      <c r="R148" s="60"/>
      <c r="S148" s="58"/>
      <c r="T148" s="59"/>
      <c r="U148" s="59"/>
      <c r="V148" s="64"/>
      <c r="W148" s="467" t="str">
        <f t="shared" si="14"/>
        <v/>
      </c>
      <c r="X148" s="62"/>
      <c r="Y148" s="62"/>
      <c r="Z148" s="62"/>
      <c r="AA148" s="433"/>
      <c r="AB148" s="557"/>
      <c r="AC148" s="60"/>
      <c r="AD148" s="58"/>
      <c r="AE148" s="59"/>
      <c r="AF148" s="59"/>
      <c r="AG148" s="64"/>
      <c r="AH148" s="467" t="str">
        <f t="shared" si="15"/>
        <v/>
      </c>
      <c r="AI148" s="63"/>
      <c r="AJ148" s="62"/>
      <c r="AK148" s="62"/>
      <c r="AL148" s="433"/>
      <c r="AM148" s="557"/>
      <c r="AN148" s="60"/>
      <c r="AO148" s="58"/>
      <c r="AP148" s="59"/>
      <c r="AQ148" s="59"/>
      <c r="AR148" s="64"/>
      <c r="AS148" s="467" t="str">
        <f t="shared" si="16"/>
        <v/>
      </c>
      <c r="AT148" s="63"/>
      <c r="AU148" s="62"/>
      <c r="AV148" s="62"/>
      <c r="AW148" s="433"/>
      <c r="AX148" s="557"/>
      <c r="AY148" s="8"/>
      <c r="AZ148" s="3"/>
      <c r="BA148" s="8"/>
      <c r="BB148" s="18"/>
      <c r="BC148" s="12"/>
      <c r="BD148" s="416"/>
    </row>
    <row r="149" spans="1:56" s="154" customFormat="1" ht="40.35" customHeight="1" outlineLevel="1">
      <c r="A149" s="417"/>
      <c r="B149" s="554" t="str">
        <f>IF('04 Brukerregistrering'!C139="","",'04 Brukerregistrering'!C139)</f>
        <v/>
      </c>
      <c r="C149" s="446" t="str">
        <f>IF('04 Brukerregistrering'!G139="","",'04 Brukerregistrering'!G139)</f>
        <v/>
      </c>
      <c r="D149" s="588" t="str">
        <f>IF(B149="","",IF('04 Brukerregistrering'!O139&lt;&gt;"","Ja","Nei"))</f>
        <v/>
      </c>
      <c r="E149" s="553" t="str">
        <f>IF('04 Brukerregistrering'!I139="","",'04 Brukerregistrering'!I139)</f>
        <v/>
      </c>
      <c r="F149" s="556"/>
      <c r="G149" s="62"/>
      <c r="H149" s="62"/>
      <c r="I149" s="433"/>
      <c r="J149" s="557"/>
      <c r="K149" s="563"/>
      <c r="L149" s="467" t="str">
        <f t="shared" si="13"/>
        <v/>
      </c>
      <c r="M149" s="62"/>
      <c r="N149" s="63"/>
      <c r="O149" s="62"/>
      <c r="P149" s="433"/>
      <c r="Q149" s="576"/>
      <c r="R149" s="57"/>
      <c r="S149" s="58"/>
      <c r="T149" s="59"/>
      <c r="U149" s="59"/>
      <c r="V149" s="64"/>
      <c r="W149" s="467" t="str">
        <f t="shared" si="14"/>
        <v/>
      </c>
      <c r="X149" s="62"/>
      <c r="Y149" s="62"/>
      <c r="Z149" s="62"/>
      <c r="AA149" s="433"/>
      <c r="AB149" s="557"/>
      <c r="AC149" s="57"/>
      <c r="AD149" s="58"/>
      <c r="AE149" s="59"/>
      <c r="AF149" s="59"/>
      <c r="AG149" s="65"/>
      <c r="AH149" s="467" t="str">
        <f t="shared" si="15"/>
        <v/>
      </c>
      <c r="AI149" s="62"/>
      <c r="AJ149" s="62"/>
      <c r="AK149" s="62"/>
      <c r="AL149" s="433"/>
      <c r="AM149" s="557"/>
      <c r="AN149" s="57"/>
      <c r="AO149" s="58"/>
      <c r="AP149" s="59"/>
      <c r="AQ149" s="59"/>
      <c r="AR149" s="65"/>
      <c r="AS149" s="467" t="str">
        <f t="shared" si="16"/>
        <v/>
      </c>
      <c r="AT149" s="62"/>
      <c r="AU149" s="62"/>
      <c r="AV149" s="62"/>
      <c r="AW149" s="433"/>
      <c r="AX149" s="557"/>
      <c r="AY149" s="8"/>
      <c r="AZ149" s="3"/>
      <c r="BA149" s="8"/>
      <c r="BB149" s="18"/>
      <c r="BC149" s="12"/>
      <c r="BD149" s="416"/>
    </row>
    <row r="150" spans="1:56" s="154" customFormat="1" ht="40.35" customHeight="1" outlineLevel="1">
      <c r="A150" s="417"/>
      <c r="B150" s="554" t="str">
        <f>IF('04 Brukerregistrering'!C140="","",'04 Brukerregistrering'!C140)</f>
        <v/>
      </c>
      <c r="C150" s="446" t="str">
        <f>IF('04 Brukerregistrering'!G140="","",'04 Brukerregistrering'!G140)</f>
        <v/>
      </c>
      <c r="D150" s="588" t="str">
        <f>IF(B150="","",IF('04 Brukerregistrering'!O140&lt;&gt;"","Ja","Nei"))</f>
        <v/>
      </c>
      <c r="E150" s="553" t="str">
        <f>IF('04 Brukerregistrering'!I140="","",'04 Brukerregistrering'!I140)</f>
        <v/>
      </c>
      <c r="F150" s="556"/>
      <c r="G150" s="62"/>
      <c r="H150" s="62"/>
      <c r="I150" s="433"/>
      <c r="J150" s="557"/>
      <c r="K150" s="563"/>
      <c r="L150" s="467" t="str">
        <f t="shared" si="13"/>
        <v/>
      </c>
      <c r="M150" s="62"/>
      <c r="N150" s="63"/>
      <c r="O150" s="62"/>
      <c r="P150" s="433"/>
      <c r="Q150" s="576"/>
      <c r="R150" s="60"/>
      <c r="S150" s="58"/>
      <c r="T150" s="59"/>
      <c r="U150" s="59"/>
      <c r="V150" s="64"/>
      <c r="W150" s="467" t="str">
        <f t="shared" si="14"/>
        <v/>
      </c>
      <c r="X150" s="62"/>
      <c r="Y150" s="62"/>
      <c r="Z150" s="62"/>
      <c r="AA150" s="433"/>
      <c r="AB150" s="557"/>
      <c r="AC150" s="60"/>
      <c r="AD150" s="58"/>
      <c r="AE150" s="59"/>
      <c r="AF150" s="59"/>
      <c r="AG150" s="64"/>
      <c r="AH150" s="467" t="str">
        <f t="shared" si="15"/>
        <v/>
      </c>
      <c r="AI150" s="63"/>
      <c r="AJ150" s="62"/>
      <c r="AK150" s="62"/>
      <c r="AL150" s="433"/>
      <c r="AM150" s="557"/>
      <c r="AN150" s="60"/>
      <c r="AO150" s="58"/>
      <c r="AP150" s="59"/>
      <c r="AQ150" s="59"/>
      <c r="AR150" s="64"/>
      <c r="AS150" s="467" t="str">
        <f t="shared" si="16"/>
        <v/>
      </c>
      <c r="AT150" s="63"/>
      <c r="AU150" s="62"/>
      <c r="AV150" s="62"/>
      <c r="AW150" s="433"/>
      <c r="AX150" s="557"/>
      <c r="AY150" s="8"/>
      <c r="AZ150" s="3"/>
      <c r="BA150" s="8"/>
      <c r="BB150" s="18"/>
      <c r="BC150" s="12"/>
      <c r="BD150" s="416"/>
    </row>
    <row r="151" spans="1:56" s="154" customFormat="1" ht="40.35" customHeight="1" outlineLevel="1">
      <c r="A151" s="417"/>
      <c r="B151" s="554" t="str">
        <f>IF('04 Brukerregistrering'!C141="","",'04 Brukerregistrering'!C141)</f>
        <v/>
      </c>
      <c r="C151" s="446" t="str">
        <f>IF('04 Brukerregistrering'!G141="","",'04 Brukerregistrering'!G141)</f>
        <v/>
      </c>
      <c r="D151" s="588" t="str">
        <f>IF(B151="","",IF('04 Brukerregistrering'!O141&lt;&gt;"","Ja","Nei"))</f>
        <v/>
      </c>
      <c r="E151" s="553" t="str">
        <f>IF('04 Brukerregistrering'!I141="","",'04 Brukerregistrering'!I141)</f>
        <v/>
      </c>
      <c r="F151" s="556"/>
      <c r="G151" s="62"/>
      <c r="H151" s="62"/>
      <c r="I151" s="433"/>
      <c r="J151" s="557"/>
      <c r="K151" s="563"/>
      <c r="L151" s="467" t="str">
        <f t="shared" si="13"/>
        <v/>
      </c>
      <c r="M151" s="62"/>
      <c r="N151" s="63"/>
      <c r="O151" s="62"/>
      <c r="P151" s="433"/>
      <c r="Q151" s="576"/>
      <c r="R151" s="57"/>
      <c r="S151" s="58"/>
      <c r="T151" s="59"/>
      <c r="U151" s="59"/>
      <c r="V151" s="64"/>
      <c r="W151" s="467" t="str">
        <f t="shared" si="14"/>
        <v/>
      </c>
      <c r="X151" s="62"/>
      <c r="Y151" s="62"/>
      <c r="Z151" s="62"/>
      <c r="AA151" s="433"/>
      <c r="AB151" s="557"/>
      <c r="AC151" s="57"/>
      <c r="AD151" s="58"/>
      <c r="AE151" s="59"/>
      <c r="AF151" s="59"/>
      <c r="AG151" s="65"/>
      <c r="AH151" s="467" t="str">
        <f t="shared" si="15"/>
        <v/>
      </c>
      <c r="AI151" s="62"/>
      <c r="AJ151" s="62"/>
      <c r="AK151" s="62"/>
      <c r="AL151" s="433"/>
      <c r="AM151" s="557"/>
      <c r="AN151" s="57"/>
      <c r="AO151" s="58"/>
      <c r="AP151" s="59"/>
      <c r="AQ151" s="59"/>
      <c r="AR151" s="65"/>
      <c r="AS151" s="467" t="str">
        <f t="shared" si="16"/>
        <v/>
      </c>
      <c r="AT151" s="62"/>
      <c r="AU151" s="62"/>
      <c r="AV151" s="62"/>
      <c r="AW151" s="433"/>
      <c r="AX151" s="557"/>
      <c r="AY151" s="8"/>
      <c r="AZ151" s="3"/>
      <c r="BA151" s="8"/>
      <c r="BB151" s="18"/>
      <c r="BC151" s="12"/>
      <c r="BD151" s="416"/>
    </row>
    <row r="152" spans="1:56" s="154" customFormat="1" ht="40.35" customHeight="1" outlineLevel="1">
      <c r="A152" s="417"/>
      <c r="B152" s="554" t="str">
        <f>IF('04 Brukerregistrering'!C142="","",'04 Brukerregistrering'!C142)</f>
        <v/>
      </c>
      <c r="C152" s="446" t="str">
        <f>IF('04 Brukerregistrering'!G142="","",'04 Brukerregistrering'!G142)</f>
        <v/>
      </c>
      <c r="D152" s="588" t="str">
        <f>IF(B152="","",IF('04 Brukerregistrering'!O142&lt;&gt;"","Ja","Nei"))</f>
        <v/>
      </c>
      <c r="E152" s="553" t="str">
        <f>IF('04 Brukerregistrering'!I142="","",'04 Brukerregistrering'!I142)</f>
        <v/>
      </c>
      <c r="F152" s="556"/>
      <c r="G152" s="62"/>
      <c r="H152" s="62"/>
      <c r="I152" s="433"/>
      <c r="J152" s="557"/>
      <c r="K152" s="563"/>
      <c r="L152" s="467" t="str">
        <f t="shared" si="13"/>
        <v/>
      </c>
      <c r="M152" s="62"/>
      <c r="N152" s="63"/>
      <c r="O152" s="62"/>
      <c r="P152" s="433"/>
      <c r="Q152" s="576"/>
      <c r="R152" s="60"/>
      <c r="S152" s="58"/>
      <c r="T152" s="59"/>
      <c r="U152" s="59"/>
      <c r="V152" s="64"/>
      <c r="W152" s="467" t="str">
        <f t="shared" si="14"/>
        <v/>
      </c>
      <c r="X152" s="62"/>
      <c r="Y152" s="62"/>
      <c r="Z152" s="62"/>
      <c r="AA152" s="433"/>
      <c r="AB152" s="557"/>
      <c r="AC152" s="60"/>
      <c r="AD152" s="58"/>
      <c r="AE152" s="59"/>
      <c r="AF152" s="59"/>
      <c r="AG152" s="64"/>
      <c r="AH152" s="467" t="str">
        <f t="shared" si="15"/>
        <v/>
      </c>
      <c r="AI152" s="63"/>
      <c r="AJ152" s="62"/>
      <c r="AK152" s="62"/>
      <c r="AL152" s="433"/>
      <c r="AM152" s="557"/>
      <c r="AN152" s="60"/>
      <c r="AO152" s="58"/>
      <c r="AP152" s="59"/>
      <c r="AQ152" s="59"/>
      <c r="AR152" s="64"/>
      <c r="AS152" s="467" t="str">
        <f t="shared" si="16"/>
        <v/>
      </c>
      <c r="AT152" s="63"/>
      <c r="AU152" s="62"/>
      <c r="AV152" s="62"/>
      <c r="AW152" s="433"/>
      <c r="AX152" s="557"/>
      <c r="AY152" s="8"/>
      <c r="AZ152" s="3"/>
      <c r="BA152" s="8"/>
      <c r="BB152" s="18"/>
      <c r="BC152" s="12"/>
      <c r="BD152" s="416"/>
    </row>
    <row r="153" spans="1:56" s="154" customFormat="1" ht="40.35" customHeight="1" outlineLevel="1">
      <c r="A153" s="417"/>
      <c r="B153" s="554" t="str">
        <f>IF('04 Brukerregistrering'!C143="","",'04 Brukerregistrering'!C143)</f>
        <v/>
      </c>
      <c r="C153" s="446" t="str">
        <f>IF('04 Brukerregistrering'!G143="","",'04 Brukerregistrering'!G143)</f>
        <v/>
      </c>
      <c r="D153" s="588" t="str">
        <f>IF(B153="","",IF('04 Brukerregistrering'!O143&lt;&gt;"","Ja","Nei"))</f>
        <v/>
      </c>
      <c r="E153" s="553" t="str">
        <f>IF('04 Brukerregistrering'!I143="","",'04 Brukerregistrering'!I143)</f>
        <v/>
      </c>
      <c r="F153" s="556"/>
      <c r="G153" s="62"/>
      <c r="H153" s="62"/>
      <c r="I153" s="433"/>
      <c r="J153" s="557"/>
      <c r="K153" s="563"/>
      <c r="L153" s="467" t="str">
        <f t="shared" si="13"/>
        <v/>
      </c>
      <c r="M153" s="62"/>
      <c r="N153" s="63"/>
      <c r="O153" s="62"/>
      <c r="P153" s="433"/>
      <c r="Q153" s="576"/>
      <c r="R153" s="57"/>
      <c r="S153" s="58"/>
      <c r="T153" s="59"/>
      <c r="U153" s="59"/>
      <c r="V153" s="64"/>
      <c r="W153" s="467" t="str">
        <f t="shared" si="14"/>
        <v/>
      </c>
      <c r="X153" s="62"/>
      <c r="Y153" s="62"/>
      <c r="Z153" s="62"/>
      <c r="AA153" s="433"/>
      <c r="AB153" s="557"/>
      <c r="AC153" s="57"/>
      <c r="AD153" s="58"/>
      <c r="AE153" s="59"/>
      <c r="AF153" s="59"/>
      <c r="AG153" s="65"/>
      <c r="AH153" s="467" t="str">
        <f t="shared" si="15"/>
        <v/>
      </c>
      <c r="AI153" s="62"/>
      <c r="AJ153" s="62"/>
      <c r="AK153" s="62"/>
      <c r="AL153" s="433"/>
      <c r="AM153" s="557"/>
      <c r="AN153" s="57"/>
      <c r="AO153" s="58"/>
      <c r="AP153" s="59"/>
      <c r="AQ153" s="59"/>
      <c r="AR153" s="65"/>
      <c r="AS153" s="467" t="str">
        <f t="shared" si="16"/>
        <v/>
      </c>
      <c r="AT153" s="62"/>
      <c r="AU153" s="62"/>
      <c r="AV153" s="62"/>
      <c r="AW153" s="433"/>
      <c r="AX153" s="557"/>
      <c r="AY153" s="8"/>
      <c r="AZ153" s="3"/>
      <c r="BA153" s="8"/>
      <c r="BB153" s="18"/>
      <c r="BC153" s="12"/>
      <c r="BD153" s="416"/>
    </row>
    <row r="154" spans="1:56" s="154" customFormat="1" ht="40.35" customHeight="1" outlineLevel="1">
      <c r="A154" s="417"/>
      <c r="B154" s="554" t="str">
        <f>IF('04 Brukerregistrering'!C144="","",'04 Brukerregistrering'!C144)</f>
        <v/>
      </c>
      <c r="C154" s="446" t="str">
        <f>IF('04 Brukerregistrering'!G144="","",'04 Brukerregistrering'!G144)</f>
        <v/>
      </c>
      <c r="D154" s="588" t="str">
        <f>IF(B154="","",IF('04 Brukerregistrering'!O144&lt;&gt;"","Ja","Nei"))</f>
        <v/>
      </c>
      <c r="E154" s="553" t="str">
        <f>IF('04 Brukerregistrering'!I144="","",'04 Brukerregistrering'!I144)</f>
        <v/>
      </c>
      <c r="F154" s="556"/>
      <c r="G154" s="62"/>
      <c r="H154" s="62"/>
      <c r="I154" s="433"/>
      <c r="J154" s="557"/>
      <c r="K154" s="563"/>
      <c r="L154" s="467" t="str">
        <f t="shared" si="13"/>
        <v/>
      </c>
      <c r="M154" s="62"/>
      <c r="N154" s="63"/>
      <c r="O154" s="62"/>
      <c r="P154" s="433"/>
      <c r="Q154" s="576"/>
      <c r="R154" s="60"/>
      <c r="S154" s="58"/>
      <c r="T154" s="59"/>
      <c r="U154" s="59"/>
      <c r="V154" s="64"/>
      <c r="W154" s="467" t="str">
        <f t="shared" si="14"/>
        <v/>
      </c>
      <c r="X154" s="62"/>
      <c r="Y154" s="62"/>
      <c r="Z154" s="62"/>
      <c r="AA154" s="433"/>
      <c r="AB154" s="557"/>
      <c r="AC154" s="60"/>
      <c r="AD154" s="58"/>
      <c r="AE154" s="59"/>
      <c r="AF154" s="59"/>
      <c r="AG154" s="64"/>
      <c r="AH154" s="467" t="str">
        <f t="shared" si="15"/>
        <v/>
      </c>
      <c r="AI154" s="63"/>
      <c r="AJ154" s="62"/>
      <c r="AK154" s="62"/>
      <c r="AL154" s="433"/>
      <c r="AM154" s="557"/>
      <c r="AN154" s="60"/>
      <c r="AO154" s="58"/>
      <c r="AP154" s="59"/>
      <c r="AQ154" s="59"/>
      <c r="AR154" s="64"/>
      <c r="AS154" s="467" t="str">
        <f t="shared" si="16"/>
        <v/>
      </c>
      <c r="AT154" s="63"/>
      <c r="AU154" s="62"/>
      <c r="AV154" s="62"/>
      <c r="AW154" s="433"/>
      <c r="AX154" s="557"/>
      <c r="AY154" s="8"/>
      <c r="AZ154" s="3"/>
      <c r="BA154" s="8"/>
      <c r="BB154" s="18"/>
      <c r="BC154" s="12"/>
      <c r="BD154" s="416"/>
    </row>
    <row r="155" spans="1:56" s="154" customFormat="1" ht="40.35" customHeight="1" outlineLevel="1">
      <c r="A155" s="417"/>
      <c r="B155" s="554" t="str">
        <f>IF('04 Brukerregistrering'!C145="","",'04 Brukerregistrering'!C145)</f>
        <v/>
      </c>
      <c r="C155" s="446" t="str">
        <f>IF('04 Brukerregistrering'!G145="","",'04 Brukerregistrering'!G145)</f>
        <v/>
      </c>
      <c r="D155" s="588" t="str">
        <f>IF(B155="","",IF('04 Brukerregistrering'!O145&lt;&gt;"","Ja","Nei"))</f>
        <v/>
      </c>
      <c r="E155" s="553" t="str">
        <f>IF('04 Brukerregistrering'!I145="","",'04 Brukerregistrering'!I145)</f>
        <v/>
      </c>
      <c r="F155" s="556"/>
      <c r="G155" s="62"/>
      <c r="H155" s="62"/>
      <c r="I155" s="433"/>
      <c r="J155" s="557"/>
      <c r="K155" s="563"/>
      <c r="L155" s="467" t="str">
        <f t="shared" si="13"/>
        <v/>
      </c>
      <c r="M155" s="62"/>
      <c r="N155" s="63"/>
      <c r="O155" s="62"/>
      <c r="P155" s="433"/>
      <c r="Q155" s="576"/>
      <c r="R155" s="57"/>
      <c r="S155" s="58"/>
      <c r="T155" s="59"/>
      <c r="U155" s="59"/>
      <c r="V155" s="64"/>
      <c r="W155" s="467" t="str">
        <f t="shared" si="14"/>
        <v/>
      </c>
      <c r="X155" s="62"/>
      <c r="Y155" s="62"/>
      <c r="Z155" s="62"/>
      <c r="AA155" s="433"/>
      <c r="AB155" s="557"/>
      <c r="AC155" s="57"/>
      <c r="AD155" s="58"/>
      <c r="AE155" s="59"/>
      <c r="AF155" s="59"/>
      <c r="AG155" s="65"/>
      <c r="AH155" s="467" t="str">
        <f t="shared" si="15"/>
        <v/>
      </c>
      <c r="AI155" s="62"/>
      <c r="AJ155" s="62"/>
      <c r="AK155" s="62"/>
      <c r="AL155" s="433"/>
      <c r="AM155" s="557"/>
      <c r="AN155" s="57"/>
      <c r="AO155" s="58"/>
      <c r="AP155" s="59"/>
      <c r="AQ155" s="59"/>
      <c r="AR155" s="65"/>
      <c r="AS155" s="467" t="str">
        <f t="shared" si="16"/>
        <v/>
      </c>
      <c r="AT155" s="62"/>
      <c r="AU155" s="62"/>
      <c r="AV155" s="62"/>
      <c r="AW155" s="433"/>
      <c r="AX155" s="557"/>
      <c r="AY155" s="8"/>
      <c r="AZ155" s="3"/>
      <c r="BA155" s="8"/>
      <c r="BB155" s="18"/>
      <c r="BC155" s="12"/>
      <c r="BD155" s="416"/>
    </row>
    <row r="156" spans="1:56" s="154" customFormat="1" ht="40.35" customHeight="1" outlineLevel="1">
      <c r="A156" s="417"/>
      <c r="B156" s="554" t="str">
        <f>IF('04 Brukerregistrering'!C146="","",'04 Brukerregistrering'!C146)</f>
        <v/>
      </c>
      <c r="C156" s="446" t="str">
        <f>IF('04 Brukerregistrering'!G146="","",'04 Brukerregistrering'!G146)</f>
        <v/>
      </c>
      <c r="D156" s="588" t="str">
        <f>IF(B156="","",IF('04 Brukerregistrering'!O146&lt;&gt;"","Ja","Nei"))</f>
        <v/>
      </c>
      <c r="E156" s="553" t="str">
        <f>IF('04 Brukerregistrering'!I146="","",'04 Brukerregistrering'!I146)</f>
        <v/>
      </c>
      <c r="F156" s="556"/>
      <c r="G156" s="62"/>
      <c r="H156" s="62"/>
      <c r="I156" s="433"/>
      <c r="J156" s="557"/>
      <c r="K156" s="563"/>
      <c r="L156" s="467" t="str">
        <f t="shared" si="13"/>
        <v/>
      </c>
      <c r="M156" s="62"/>
      <c r="N156" s="63"/>
      <c r="O156" s="62"/>
      <c r="P156" s="433"/>
      <c r="Q156" s="576"/>
      <c r="R156" s="60"/>
      <c r="S156" s="58"/>
      <c r="T156" s="59"/>
      <c r="U156" s="59"/>
      <c r="V156" s="64"/>
      <c r="W156" s="467" t="str">
        <f t="shared" si="14"/>
        <v/>
      </c>
      <c r="X156" s="62"/>
      <c r="Y156" s="62"/>
      <c r="Z156" s="62"/>
      <c r="AA156" s="433"/>
      <c r="AB156" s="557"/>
      <c r="AC156" s="60"/>
      <c r="AD156" s="58"/>
      <c r="AE156" s="59"/>
      <c r="AF156" s="59"/>
      <c r="AG156" s="64"/>
      <c r="AH156" s="467" t="str">
        <f t="shared" si="15"/>
        <v/>
      </c>
      <c r="AI156" s="63"/>
      <c r="AJ156" s="62"/>
      <c r="AK156" s="62"/>
      <c r="AL156" s="433"/>
      <c r="AM156" s="557"/>
      <c r="AN156" s="60"/>
      <c r="AO156" s="58"/>
      <c r="AP156" s="59"/>
      <c r="AQ156" s="59"/>
      <c r="AR156" s="64"/>
      <c r="AS156" s="467" t="str">
        <f t="shared" si="16"/>
        <v/>
      </c>
      <c r="AT156" s="63"/>
      <c r="AU156" s="62"/>
      <c r="AV156" s="62"/>
      <c r="AW156" s="433"/>
      <c r="AX156" s="557"/>
      <c r="AY156" s="8"/>
      <c r="AZ156" s="3"/>
      <c r="BA156" s="8"/>
      <c r="BB156" s="18"/>
      <c r="BC156" s="12"/>
      <c r="BD156" s="416"/>
    </row>
    <row r="157" spans="1:56" s="154" customFormat="1" ht="40.35" customHeight="1" outlineLevel="1">
      <c r="A157" s="417"/>
      <c r="B157" s="554" t="str">
        <f>IF('04 Brukerregistrering'!C147="","",'04 Brukerregistrering'!C147)</f>
        <v/>
      </c>
      <c r="C157" s="446" t="str">
        <f>IF('04 Brukerregistrering'!G147="","",'04 Brukerregistrering'!G147)</f>
        <v/>
      </c>
      <c r="D157" s="588" t="str">
        <f>IF(B157="","",IF('04 Brukerregistrering'!O147&lt;&gt;"","Ja","Nei"))</f>
        <v/>
      </c>
      <c r="E157" s="553" t="str">
        <f>IF('04 Brukerregistrering'!I147="","",'04 Brukerregistrering'!I147)</f>
        <v/>
      </c>
      <c r="F157" s="556"/>
      <c r="G157" s="62"/>
      <c r="H157" s="62"/>
      <c r="I157" s="433"/>
      <c r="J157" s="557"/>
      <c r="K157" s="563"/>
      <c r="L157" s="467" t="str">
        <f t="shared" si="13"/>
        <v/>
      </c>
      <c r="M157" s="62"/>
      <c r="N157" s="63"/>
      <c r="O157" s="62"/>
      <c r="P157" s="433"/>
      <c r="Q157" s="576"/>
      <c r="R157" s="57"/>
      <c r="S157" s="58"/>
      <c r="T157" s="59"/>
      <c r="U157" s="59"/>
      <c r="V157" s="64"/>
      <c r="W157" s="467" t="str">
        <f t="shared" si="14"/>
        <v/>
      </c>
      <c r="X157" s="62"/>
      <c r="Y157" s="62"/>
      <c r="Z157" s="62"/>
      <c r="AA157" s="433"/>
      <c r="AB157" s="557"/>
      <c r="AC157" s="57"/>
      <c r="AD157" s="58"/>
      <c r="AE157" s="59"/>
      <c r="AF157" s="59"/>
      <c r="AG157" s="65"/>
      <c r="AH157" s="467" t="str">
        <f t="shared" si="15"/>
        <v/>
      </c>
      <c r="AI157" s="62"/>
      <c r="AJ157" s="62"/>
      <c r="AK157" s="62"/>
      <c r="AL157" s="433"/>
      <c r="AM157" s="557"/>
      <c r="AN157" s="57"/>
      <c r="AO157" s="58"/>
      <c r="AP157" s="59"/>
      <c r="AQ157" s="59"/>
      <c r="AR157" s="65"/>
      <c r="AS157" s="467" t="str">
        <f t="shared" si="16"/>
        <v/>
      </c>
      <c r="AT157" s="62"/>
      <c r="AU157" s="62"/>
      <c r="AV157" s="62"/>
      <c r="AW157" s="433"/>
      <c r="AX157" s="557"/>
      <c r="AY157" s="8"/>
      <c r="AZ157" s="3"/>
      <c r="BA157" s="8"/>
      <c r="BB157" s="18"/>
      <c r="BC157" s="12"/>
      <c r="BD157" s="416"/>
    </row>
    <row r="158" spans="1:56" s="154" customFormat="1" ht="40.35" customHeight="1" outlineLevel="1">
      <c r="A158" s="417"/>
      <c r="B158" s="554" t="str">
        <f>IF('04 Brukerregistrering'!C148="","",'04 Brukerregistrering'!C148)</f>
        <v/>
      </c>
      <c r="C158" s="446" t="str">
        <f>IF('04 Brukerregistrering'!G148="","",'04 Brukerregistrering'!G148)</f>
        <v/>
      </c>
      <c r="D158" s="588" t="str">
        <f>IF(B158="","",IF('04 Brukerregistrering'!O148&lt;&gt;"","Ja","Nei"))</f>
        <v/>
      </c>
      <c r="E158" s="553" t="str">
        <f>IF('04 Brukerregistrering'!I148="","",'04 Brukerregistrering'!I148)</f>
        <v/>
      </c>
      <c r="F158" s="556"/>
      <c r="G158" s="62"/>
      <c r="H158" s="62"/>
      <c r="I158" s="433"/>
      <c r="J158" s="557"/>
      <c r="K158" s="563"/>
      <c r="L158" s="467" t="str">
        <f t="shared" si="13"/>
        <v/>
      </c>
      <c r="M158" s="62"/>
      <c r="N158" s="63"/>
      <c r="O158" s="62"/>
      <c r="P158" s="433"/>
      <c r="Q158" s="576"/>
      <c r="R158" s="60"/>
      <c r="S158" s="58"/>
      <c r="T158" s="59"/>
      <c r="U158" s="59"/>
      <c r="V158" s="64"/>
      <c r="W158" s="467" t="str">
        <f t="shared" si="14"/>
        <v/>
      </c>
      <c r="X158" s="62"/>
      <c r="Y158" s="62"/>
      <c r="Z158" s="62"/>
      <c r="AA158" s="433"/>
      <c r="AB158" s="557"/>
      <c r="AC158" s="60"/>
      <c r="AD158" s="58"/>
      <c r="AE158" s="59"/>
      <c r="AF158" s="59"/>
      <c r="AG158" s="64"/>
      <c r="AH158" s="467" t="str">
        <f t="shared" si="15"/>
        <v/>
      </c>
      <c r="AI158" s="63"/>
      <c r="AJ158" s="62"/>
      <c r="AK158" s="62"/>
      <c r="AL158" s="433"/>
      <c r="AM158" s="557"/>
      <c r="AN158" s="60"/>
      <c r="AO158" s="58"/>
      <c r="AP158" s="59"/>
      <c r="AQ158" s="59"/>
      <c r="AR158" s="64"/>
      <c r="AS158" s="467" t="str">
        <f t="shared" si="16"/>
        <v/>
      </c>
      <c r="AT158" s="63"/>
      <c r="AU158" s="62"/>
      <c r="AV158" s="62"/>
      <c r="AW158" s="433"/>
      <c r="AX158" s="557"/>
      <c r="AY158" s="8"/>
      <c r="AZ158" s="3"/>
      <c r="BA158" s="8"/>
      <c r="BB158" s="18"/>
      <c r="BC158" s="12"/>
      <c r="BD158" s="416"/>
    </row>
    <row r="159" spans="1:56" s="154" customFormat="1" ht="40.35" customHeight="1" outlineLevel="1">
      <c r="A159" s="417"/>
      <c r="B159" s="554" t="str">
        <f>IF('04 Brukerregistrering'!C149="","",'04 Brukerregistrering'!C149)</f>
        <v/>
      </c>
      <c r="C159" s="446" t="str">
        <f>IF('04 Brukerregistrering'!G149="","",'04 Brukerregistrering'!G149)</f>
        <v/>
      </c>
      <c r="D159" s="588" t="str">
        <f>IF(B159="","",IF('04 Brukerregistrering'!O149&lt;&gt;"","Ja","Nei"))</f>
        <v/>
      </c>
      <c r="E159" s="553" t="str">
        <f>IF('04 Brukerregistrering'!I149="","",'04 Brukerregistrering'!I149)</f>
        <v/>
      </c>
      <c r="F159" s="556"/>
      <c r="G159" s="62"/>
      <c r="H159" s="62"/>
      <c r="I159" s="433"/>
      <c r="J159" s="557"/>
      <c r="K159" s="563"/>
      <c r="L159" s="467" t="str">
        <f t="shared" si="13"/>
        <v/>
      </c>
      <c r="M159" s="62"/>
      <c r="N159" s="63"/>
      <c r="O159" s="62"/>
      <c r="P159" s="433"/>
      <c r="Q159" s="576"/>
      <c r="R159" s="57"/>
      <c r="S159" s="58"/>
      <c r="T159" s="59"/>
      <c r="U159" s="59"/>
      <c r="V159" s="64"/>
      <c r="W159" s="467" t="str">
        <f t="shared" si="14"/>
        <v/>
      </c>
      <c r="X159" s="62"/>
      <c r="Y159" s="62"/>
      <c r="Z159" s="62"/>
      <c r="AA159" s="433"/>
      <c r="AB159" s="557"/>
      <c r="AC159" s="57"/>
      <c r="AD159" s="58"/>
      <c r="AE159" s="59"/>
      <c r="AF159" s="59"/>
      <c r="AG159" s="65"/>
      <c r="AH159" s="467" t="str">
        <f t="shared" si="15"/>
        <v/>
      </c>
      <c r="AI159" s="62"/>
      <c r="AJ159" s="62"/>
      <c r="AK159" s="62"/>
      <c r="AL159" s="433"/>
      <c r="AM159" s="557"/>
      <c r="AN159" s="57"/>
      <c r="AO159" s="58"/>
      <c r="AP159" s="59"/>
      <c r="AQ159" s="59"/>
      <c r="AR159" s="65"/>
      <c r="AS159" s="467" t="str">
        <f t="shared" si="16"/>
        <v/>
      </c>
      <c r="AT159" s="62"/>
      <c r="AU159" s="62"/>
      <c r="AV159" s="62"/>
      <c r="AW159" s="433"/>
      <c r="AX159" s="557"/>
      <c r="AY159" s="8"/>
      <c r="AZ159" s="3"/>
      <c r="BA159" s="8"/>
      <c r="BB159" s="18"/>
      <c r="BC159" s="12"/>
      <c r="BD159" s="416"/>
    </row>
    <row r="160" spans="1:56" s="154" customFormat="1" ht="40.35" customHeight="1" outlineLevel="1">
      <c r="A160" s="417"/>
      <c r="B160" s="554" t="str">
        <f>IF('04 Brukerregistrering'!C150="","",'04 Brukerregistrering'!C150)</f>
        <v/>
      </c>
      <c r="C160" s="446" t="str">
        <f>IF('04 Brukerregistrering'!G150="","",'04 Brukerregistrering'!G150)</f>
        <v/>
      </c>
      <c r="D160" s="588" t="str">
        <f>IF(B160="","",IF('04 Brukerregistrering'!O150&lt;&gt;"","Ja","Nei"))</f>
        <v/>
      </c>
      <c r="E160" s="553" t="str">
        <f>IF('04 Brukerregistrering'!I150="","",'04 Brukerregistrering'!I150)</f>
        <v/>
      </c>
      <c r="F160" s="556"/>
      <c r="G160" s="62"/>
      <c r="H160" s="62"/>
      <c r="I160" s="433"/>
      <c r="J160" s="557"/>
      <c r="K160" s="563"/>
      <c r="L160" s="467" t="str">
        <f t="shared" si="13"/>
        <v/>
      </c>
      <c r="M160" s="62"/>
      <c r="N160" s="63"/>
      <c r="O160" s="62"/>
      <c r="P160" s="433"/>
      <c r="Q160" s="576"/>
      <c r="R160" s="60"/>
      <c r="S160" s="58"/>
      <c r="T160" s="59"/>
      <c r="U160" s="59"/>
      <c r="V160" s="64"/>
      <c r="W160" s="467" t="str">
        <f t="shared" si="14"/>
        <v/>
      </c>
      <c r="X160" s="62"/>
      <c r="Y160" s="62"/>
      <c r="Z160" s="62"/>
      <c r="AA160" s="433"/>
      <c r="AB160" s="557"/>
      <c r="AC160" s="60"/>
      <c r="AD160" s="58"/>
      <c r="AE160" s="59"/>
      <c r="AF160" s="59"/>
      <c r="AG160" s="64"/>
      <c r="AH160" s="467" t="str">
        <f t="shared" si="15"/>
        <v/>
      </c>
      <c r="AI160" s="63"/>
      <c r="AJ160" s="62"/>
      <c r="AK160" s="62"/>
      <c r="AL160" s="433"/>
      <c r="AM160" s="557"/>
      <c r="AN160" s="60"/>
      <c r="AO160" s="58"/>
      <c r="AP160" s="59"/>
      <c r="AQ160" s="59"/>
      <c r="AR160" s="64"/>
      <c r="AS160" s="467" t="str">
        <f t="shared" si="16"/>
        <v/>
      </c>
      <c r="AT160" s="63"/>
      <c r="AU160" s="62"/>
      <c r="AV160" s="62"/>
      <c r="AW160" s="433"/>
      <c r="AX160" s="557"/>
      <c r="AY160" s="8"/>
      <c r="AZ160" s="3"/>
      <c r="BA160" s="8"/>
      <c r="BB160" s="18"/>
      <c r="BC160" s="12"/>
      <c r="BD160" s="416"/>
    </row>
    <row r="161" spans="1:56" s="154" customFormat="1" ht="40.35" customHeight="1" outlineLevel="1">
      <c r="A161" s="417"/>
      <c r="B161" s="554" t="str">
        <f>IF('04 Brukerregistrering'!C151="","",'04 Brukerregistrering'!C151)</f>
        <v/>
      </c>
      <c r="C161" s="446" t="str">
        <f>IF('04 Brukerregistrering'!G151="","",'04 Brukerregistrering'!G151)</f>
        <v/>
      </c>
      <c r="D161" s="588" t="str">
        <f>IF(B161="","",IF('04 Brukerregistrering'!O151&lt;&gt;"","Ja","Nei"))</f>
        <v/>
      </c>
      <c r="E161" s="553" t="str">
        <f>IF('04 Brukerregistrering'!I151="","",'04 Brukerregistrering'!I151)</f>
        <v/>
      </c>
      <c r="F161" s="556"/>
      <c r="G161" s="62"/>
      <c r="H161" s="62"/>
      <c r="I161" s="433"/>
      <c r="J161" s="557"/>
      <c r="K161" s="563"/>
      <c r="L161" s="467" t="str">
        <f t="shared" si="13"/>
        <v/>
      </c>
      <c r="M161" s="62"/>
      <c r="N161" s="63"/>
      <c r="O161" s="62"/>
      <c r="P161" s="433"/>
      <c r="Q161" s="576"/>
      <c r="R161" s="57"/>
      <c r="S161" s="58"/>
      <c r="T161" s="59"/>
      <c r="U161" s="59"/>
      <c r="V161" s="64"/>
      <c r="W161" s="467" t="str">
        <f t="shared" si="14"/>
        <v/>
      </c>
      <c r="X161" s="62"/>
      <c r="Y161" s="62"/>
      <c r="Z161" s="62"/>
      <c r="AA161" s="433"/>
      <c r="AB161" s="557"/>
      <c r="AC161" s="57"/>
      <c r="AD161" s="58"/>
      <c r="AE161" s="59"/>
      <c r="AF161" s="59"/>
      <c r="AG161" s="65"/>
      <c r="AH161" s="467" t="str">
        <f t="shared" si="15"/>
        <v/>
      </c>
      <c r="AI161" s="62"/>
      <c r="AJ161" s="62"/>
      <c r="AK161" s="62"/>
      <c r="AL161" s="433"/>
      <c r="AM161" s="557"/>
      <c r="AN161" s="57"/>
      <c r="AO161" s="58"/>
      <c r="AP161" s="59"/>
      <c r="AQ161" s="59"/>
      <c r="AR161" s="65"/>
      <c r="AS161" s="467" t="str">
        <f t="shared" si="16"/>
        <v/>
      </c>
      <c r="AT161" s="62"/>
      <c r="AU161" s="62"/>
      <c r="AV161" s="62"/>
      <c r="AW161" s="433"/>
      <c r="AX161" s="557"/>
      <c r="AY161" s="8"/>
      <c r="AZ161" s="3"/>
      <c r="BA161" s="8"/>
      <c r="BB161" s="18"/>
      <c r="BC161" s="12"/>
      <c r="BD161" s="416"/>
    </row>
    <row r="162" spans="1:56" s="154" customFormat="1" ht="40.35" customHeight="1" outlineLevel="1">
      <c r="A162" s="417"/>
      <c r="B162" s="554" t="str">
        <f>IF('04 Brukerregistrering'!C152="","",'04 Brukerregistrering'!C152)</f>
        <v/>
      </c>
      <c r="C162" s="446" t="str">
        <f>IF('04 Brukerregistrering'!G152="","",'04 Brukerregistrering'!G152)</f>
        <v/>
      </c>
      <c r="D162" s="588" t="str">
        <f>IF(B162="","",IF('04 Brukerregistrering'!O152&lt;&gt;"","Ja","Nei"))</f>
        <v/>
      </c>
      <c r="E162" s="553" t="str">
        <f>IF('04 Brukerregistrering'!I152="","",'04 Brukerregistrering'!I152)</f>
        <v/>
      </c>
      <c r="F162" s="556"/>
      <c r="G162" s="62"/>
      <c r="H162" s="62"/>
      <c r="I162" s="433"/>
      <c r="J162" s="557"/>
      <c r="K162" s="563"/>
      <c r="L162" s="467" t="str">
        <f t="shared" si="13"/>
        <v/>
      </c>
      <c r="M162" s="62"/>
      <c r="N162" s="63"/>
      <c r="O162" s="62"/>
      <c r="P162" s="433"/>
      <c r="Q162" s="576"/>
      <c r="R162" s="60"/>
      <c r="S162" s="58"/>
      <c r="T162" s="59"/>
      <c r="U162" s="59"/>
      <c r="V162" s="64"/>
      <c r="W162" s="467" t="str">
        <f t="shared" si="14"/>
        <v/>
      </c>
      <c r="X162" s="62"/>
      <c r="Y162" s="62"/>
      <c r="Z162" s="62"/>
      <c r="AA162" s="433"/>
      <c r="AB162" s="557"/>
      <c r="AC162" s="60"/>
      <c r="AD162" s="58"/>
      <c r="AE162" s="59"/>
      <c r="AF162" s="59"/>
      <c r="AG162" s="64"/>
      <c r="AH162" s="467" t="str">
        <f t="shared" si="15"/>
        <v/>
      </c>
      <c r="AI162" s="63"/>
      <c r="AJ162" s="62"/>
      <c r="AK162" s="62"/>
      <c r="AL162" s="433"/>
      <c r="AM162" s="557"/>
      <c r="AN162" s="60"/>
      <c r="AO162" s="58"/>
      <c r="AP162" s="59"/>
      <c r="AQ162" s="59"/>
      <c r="AR162" s="64"/>
      <c r="AS162" s="467" t="str">
        <f t="shared" si="16"/>
        <v/>
      </c>
      <c r="AT162" s="63"/>
      <c r="AU162" s="62"/>
      <c r="AV162" s="62"/>
      <c r="AW162" s="433"/>
      <c r="AX162" s="557"/>
      <c r="AY162" s="8"/>
      <c r="AZ162" s="3"/>
      <c r="BA162" s="8"/>
      <c r="BB162" s="18"/>
      <c r="BC162" s="12"/>
      <c r="BD162" s="416"/>
    </row>
    <row r="163" spans="1:56" s="154" customFormat="1" ht="40.35" customHeight="1" outlineLevel="1">
      <c r="A163" s="417"/>
      <c r="B163" s="554" t="str">
        <f>IF('04 Brukerregistrering'!C153="","",'04 Brukerregistrering'!C153)</f>
        <v/>
      </c>
      <c r="C163" s="446" t="str">
        <f>IF('04 Brukerregistrering'!G153="","",'04 Brukerregistrering'!G153)</f>
        <v/>
      </c>
      <c r="D163" s="588" t="str">
        <f>IF(B163="","",IF('04 Brukerregistrering'!O153&lt;&gt;"","Ja","Nei"))</f>
        <v/>
      </c>
      <c r="E163" s="553" t="str">
        <f>IF('04 Brukerregistrering'!I153="","",'04 Brukerregistrering'!I153)</f>
        <v/>
      </c>
      <c r="F163" s="556"/>
      <c r="G163" s="62"/>
      <c r="H163" s="62"/>
      <c r="I163" s="433"/>
      <c r="J163" s="557"/>
      <c r="K163" s="563"/>
      <c r="L163" s="467" t="str">
        <f t="shared" si="13"/>
        <v/>
      </c>
      <c r="M163" s="62"/>
      <c r="N163" s="63"/>
      <c r="O163" s="62"/>
      <c r="P163" s="433"/>
      <c r="Q163" s="576"/>
      <c r="R163" s="57"/>
      <c r="S163" s="58"/>
      <c r="T163" s="59"/>
      <c r="U163" s="59"/>
      <c r="V163" s="64"/>
      <c r="W163" s="467" t="str">
        <f t="shared" si="14"/>
        <v/>
      </c>
      <c r="X163" s="62"/>
      <c r="Y163" s="62"/>
      <c r="Z163" s="62"/>
      <c r="AA163" s="433"/>
      <c r="AB163" s="557"/>
      <c r="AC163" s="57"/>
      <c r="AD163" s="58"/>
      <c r="AE163" s="59"/>
      <c r="AF163" s="59"/>
      <c r="AG163" s="65"/>
      <c r="AH163" s="467" t="str">
        <f t="shared" si="15"/>
        <v/>
      </c>
      <c r="AI163" s="62"/>
      <c r="AJ163" s="62"/>
      <c r="AK163" s="62"/>
      <c r="AL163" s="433"/>
      <c r="AM163" s="557"/>
      <c r="AN163" s="57"/>
      <c r="AO163" s="58"/>
      <c r="AP163" s="59"/>
      <c r="AQ163" s="59"/>
      <c r="AR163" s="65"/>
      <c r="AS163" s="467" t="str">
        <f t="shared" si="16"/>
        <v/>
      </c>
      <c r="AT163" s="62"/>
      <c r="AU163" s="62"/>
      <c r="AV163" s="62"/>
      <c r="AW163" s="433"/>
      <c r="AX163" s="557"/>
      <c r="AY163" s="8"/>
      <c r="AZ163" s="3"/>
      <c r="BA163" s="8"/>
      <c r="BB163" s="18"/>
      <c r="BC163" s="12"/>
      <c r="BD163" s="416"/>
    </row>
    <row r="164" spans="1:56" s="154" customFormat="1" ht="40.35" customHeight="1" outlineLevel="1">
      <c r="A164" s="417"/>
      <c r="B164" s="554" t="str">
        <f>IF('04 Brukerregistrering'!C154="","",'04 Brukerregistrering'!C154)</f>
        <v/>
      </c>
      <c r="C164" s="446" t="str">
        <f>IF('04 Brukerregistrering'!G154="","",'04 Brukerregistrering'!G154)</f>
        <v/>
      </c>
      <c r="D164" s="588" t="str">
        <f>IF(B164="","",IF('04 Brukerregistrering'!O154&lt;&gt;"","Ja","Nei"))</f>
        <v/>
      </c>
      <c r="E164" s="553" t="str">
        <f>IF('04 Brukerregistrering'!I154="","",'04 Brukerregistrering'!I154)</f>
        <v/>
      </c>
      <c r="F164" s="556"/>
      <c r="G164" s="62"/>
      <c r="H164" s="62"/>
      <c r="I164" s="433"/>
      <c r="J164" s="557"/>
      <c r="K164" s="563"/>
      <c r="L164" s="467" t="str">
        <f t="shared" si="13"/>
        <v/>
      </c>
      <c r="M164" s="62"/>
      <c r="N164" s="63"/>
      <c r="O164" s="62"/>
      <c r="P164" s="433"/>
      <c r="Q164" s="576"/>
      <c r="R164" s="60"/>
      <c r="S164" s="58"/>
      <c r="T164" s="59"/>
      <c r="U164" s="59"/>
      <c r="V164" s="64"/>
      <c r="W164" s="467" t="str">
        <f t="shared" si="14"/>
        <v/>
      </c>
      <c r="X164" s="62"/>
      <c r="Y164" s="62"/>
      <c r="Z164" s="62"/>
      <c r="AA164" s="433"/>
      <c r="AB164" s="557"/>
      <c r="AC164" s="60"/>
      <c r="AD164" s="58"/>
      <c r="AE164" s="59"/>
      <c r="AF164" s="59"/>
      <c r="AG164" s="64"/>
      <c r="AH164" s="467" t="str">
        <f t="shared" si="15"/>
        <v/>
      </c>
      <c r="AI164" s="63"/>
      <c r="AJ164" s="62"/>
      <c r="AK164" s="62"/>
      <c r="AL164" s="433"/>
      <c r="AM164" s="557"/>
      <c r="AN164" s="60"/>
      <c r="AO164" s="58"/>
      <c r="AP164" s="59"/>
      <c r="AQ164" s="59"/>
      <c r="AR164" s="64"/>
      <c r="AS164" s="467" t="str">
        <f t="shared" si="16"/>
        <v/>
      </c>
      <c r="AT164" s="63"/>
      <c r="AU164" s="62"/>
      <c r="AV164" s="62"/>
      <c r="AW164" s="433"/>
      <c r="AX164" s="557"/>
      <c r="AY164" s="8"/>
      <c r="AZ164" s="3"/>
      <c r="BA164" s="8"/>
      <c r="BB164" s="18"/>
      <c r="BC164" s="12"/>
      <c r="BD164" s="416"/>
    </row>
    <row r="165" spans="1:56" s="154" customFormat="1" ht="40.35" customHeight="1" outlineLevel="1">
      <c r="A165" s="417"/>
      <c r="B165" s="554" t="str">
        <f>IF('04 Brukerregistrering'!C155="","",'04 Brukerregistrering'!C155)</f>
        <v/>
      </c>
      <c r="C165" s="446" t="str">
        <f>IF('04 Brukerregistrering'!G155="","",'04 Brukerregistrering'!G155)</f>
        <v/>
      </c>
      <c r="D165" s="588" t="str">
        <f>IF(B165="","",IF('04 Brukerregistrering'!O155&lt;&gt;"","Ja","Nei"))</f>
        <v/>
      </c>
      <c r="E165" s="553" t="str">
        <f>IF('04 Brukerregistrering'!I155="","",'04 Brukerregistrering'!I155)</f>
        <v/>
      </c>
      <c r="F165" s="556"/>
      <c r="G165" s="62"/>
      <c r="H165" s="62"/>
      <c r="I165" s="433"/>
      <c r="J165" s="557"/>
      <c r="K165" s="563"/>
      <c r="L165" s="467" t="str">
        <f t="shared" si="13"/>
        <v/>
      </c>
      <c r="M165" s="62"/>
      <c r="N165" s="63"/>
      <c r="O165" s="62"/>
      <c r="P165" s="433"/>
      <c r="Q165" s="576"/>
      <c r="R165" s="57"/>
      <c r="S165" s="58"/>
      <c r="T165" s="59"/>
      <c r="U165" s="59"/>
      <c r="V165" s="64"/>
      <c r="W165" s="467" t="str">
        <f t="shared" si="14"/>
        <v/>
      </c>
      <c r="X165" s="62"/>
      <c r="Y165" s="62"/>
      <c r="Z165" s="62"/>
      <c r="AA165" s="433"/>
      <c r="AB165" s="557"/>
      <c r="AC165" s="57"/>
      <c r="AD165" s="58"/>
      <c r="AE165" s="59"/>
      <c r="AF165" s="59"/>
      <c r="AG165" s="65"/>
      <c r="AH165" s="467" t="str">
        <f t="shared" si="15"/>
        <v/>
      </c>
      <c r="AI165" s="62"/>
      <c r="AJ165" s="62"/>
      <c r="AK165" s="62"/>
      <c r="AL165" s="433"/>
      <c r="AM165" s="557"/>
      <c r="AN165" s="57"/>
      <c r="AO165" s="58"/>
      <c r="AP165" s="59"/>
      <c r="AQ165" s="59"/>
      <c r="AR165" s="65"/>
      <c r="AS165" s="467" t="str">
        <f t="shared" si="16"/>
        <v/>
      </c>
      <c r="AT165" s="62"/>
      <c r="AU165" s="62"/>
      <c r="AV165" s="62"/>
      <c r="AW165" s="433"/>
      <c r="AX165" s="557"/>
      <c r="AY165" s="8"/>
      <c r="AZ165" s="3"/>
      <c r="BA165" s="8"/>
      <c r="BB165" s="18"/>
      <c r="BC165" s="12"/>
      <c r="BD165" s="416"/>
    </row>
    <row r="166" spans="1:56" s="154" customFormat="1" ht="40.35" customHeight="1" outlineLevel="1">
      <c r="A166" s="417"/>
      <c r="B166" s="554" t="str">
        <f>IF('04 Brukerregistrering'!C156="","",'04 Brukerregistrering'!C156)</f>
        <v/>
      </c>
      <c r="C166" s="446" t="str">
        <f>IF('04 Brukerregistrering'!G156="","",'04 Brukerregistrering'!G156)</f>
        <v/>
      </c>
      <c r="D166" s="588" t="str">
        <f>IF(B166="","",IF('04 Brukerregistrering'!O156&lt;&gt;"","Ja","Nei"))</f>
        <v/>
      </c>
      <c r="E166" s="553" t="str">
        <f>IF('04 Brukerregistrering'!I156="","",'04 Brukerregistrering'!I156)</f>
        <v/>
      </c>
      <c r="F166" s="556"/>
      <c r="G166" s="62"/>
      <c r="H166" s="62"/>
      <c r="I166" s="433"/>
      <c r="J166" s="557"/>
      <c r="K166" s="563"/>
      <c r="L166" s="467" t="str">
        <f t="shared" si="13"/>
        <v/>
      </c>
      <c r="M166" s="62"/>
      <c r="N166" s="63"/>
      <c r="O166" s="62"/>
      <c r="P166" s="433"/>
      <c r="Q166" s="576"/>
      <c r="R166" s="60"/>
      <c r="S166" s="58"/>
      <c r="T166" s="59"/>
      <c r="U166" s="59"/>
      <c r="V166" s="64"/>
      <c r="W166" s="467" t="str">
        <f t="shared" si="14"/>
        <v/>
      </c>
      <c r="X166" s="62"/>
      <c r="Y166" s="62"/>
      <c r="Z166" s="62"/>
      <c r="AA166" s="433"/>
      <c r="AB166" s="557"/>
      <c r="AC166" s="60"/>
      <c r="AD166" s="58"/>
      <c r="AE166" s="59"/>
      <c r="AF166" s="59"/>
      <c r="AG166" s="64"/>
      <c r="AH166" s="467" t="str">
        <f t="shared" si="15"/>
        <v/>
      </c>
      <c r="AI166" s="63"/>
      <c r="AJ166" s="62"/>
      <c r="AK166" s="62"/>
      <c r="AL166" s="433"/>
      <c r="AM166" s="557"/>
      <c r="AN166" s="60"/>
      <c r="AO166" s="58"/>
      <c r="AP166" s="59"/>
      <c r="AQ166" s="59"/>
      <c r="AR166" s="64"/>
      <c r="AS166" s="467" t="str">
        <f t="shared" si="16"/>
        <v/>
      </c>
      <c r="AT166" s="63"/>
      <c r="AU166" s="62"/>
      <c r="AV166" s="62"/>
      <c r="AW166" s="433"/>
      <c r="AX166" s="557"/>
      <c r="AY166" s="8"/>
      <c r="AZ166" s="3"/>
      <c r="BA166" s="8"/>
      <c r="BB166" s="18"/>
      <c r="BC166" s="12"/>
      <c r="BD166" s="416"/>
    </row>
    <row r="167" spans="1:56" s="154" customFormat="1" ht="40.35" customHeight="1" outlineLevel="1">
      <c r="A167" s="417"/>
      <c r="B167" s="554" t="str">
        <f>IF('04 Brukerregistrering'!C157="","",'04 Brukerregistrering'!C157)</f>
        <v/>
      </c>
      <c r="C167" s="446" t="str">
        <f>IF('04 Brukerregistrering'!G157="","",'04 Brukerregistrering'!G157)</f>
        <v/>
      </c>
      <c r="D167" s="588" t="str">
        <f>IF(B167="","",IF('04 Brukerregistrering'!O157&lt;&gt;"","Ja","Nei"))</f>
        <v/>
      </c>
      <c r="E167" s="553" t="str">
        <f>IF('04 Brukerregistrering'!I157="","",'04 Brukerregistrering'!I157)</f>
        <v/>
      </c>
      <c r="F167" s="556"/>
      <c r="G167" s="62"/>
      <c r="H167" s="62"/>
      <c r="I167" s="433"/>
      <c r="J167" s="557"/>
      <c r="K167" s="563"/>
      <c r="L167" s="467" t="str">
        <f t="shared" si="13"/>
        <v/>
      </c>
      <c r="M167" s="62"/>
      <c r="N167" s="63"/>
      <c r="O167" s="62"/>
      <c r="P167" s="433"/>
      <c r="Q167" s="576"/>
      <c r="R167" s="57"/>
      <c r="S167" s="58"/>
      <c r="T167" s="59"/>
      <c r="U167" s="59"/>
      <c r="V167" s="64"/>
      <c r="W167" s="467" t="str">
        <f t="shared" si="14"/>
        <v/>
      </c>
      <c r="X167" s="62"/>
      <c r="Y167" s="62"/>
      <c r="Z167" s="62"/>
      <c r="AA167" s="433"/>
      <c r="AB167" s="557"/>
      <c r="AC167" s="57"/>
      <c r="AD167" s="58"/>
      <c r="AE167" s="59"/>
      <c r="AF167" s="59"/>
      <c r="AG167" s="65"/>
      <c r="AH167" s="467" t="str">
        <f t="shared" si="15"/>
        <v/>
      </c>
      <c r="AI167" s="62"/>
      <c r="AJ167" s="62"/>
      <c r="AK167" s="62"/>
      <c r="AL167" s="433"/>
      <c r="AM167" s="557"/>
      <c r="AN167" s="57"/>
      <c r="AO167" s="58"/>
      <c r="AP167" s="59"/>
      <c r="AQ167" s="59"/>
      <c r="AR167" s="65"/>
      <c r="AS167" s="467" t="str">
        <f t="shared" si="16"/>
        <v/>
      </c>
      <c r="AT167" s="62"/>
      <c r="AU167" s="62"/>
      <c r="AV167" s="62"/>
      <c r="AW167" s="433"/>
      <c r="AX167" s="557"/>
      <c r="AY167" s="8"/>
      <c r="AZ167" s="3"/>
      <c r="BA167" s="8"/>
      <c r="BB167" s="18"/>
      <c r="BC167" s="12"/>
      <c r="BD167" s="416"/>
    </row>
    <row r="168" spans="1:56" s="154" customFormat="1" ht="40.35" customHeight="1" outlineLevel="1">
      <c r="A168" s="417"/>
      <c r="B168" s="554" t="str">
        <f>IF('04 Brukerregistrering'!C158="","",'04 Brukerregistrering'!C158)</f>
        <v/>
      </c>
      <c r="C168" s="446" t="str">
        <f>IF('04 Brukerregistrering'!G158="","",'04 Brukerregistrering'!G158)</f>
        <v/>
      </c>
      <c r="D168" s="588" t="str">
        <f>IF(B168="","",IF('04 Brukerregistrering'!O158&lt;&gt;"","Ja","Nei"))</f>
        <v/>
      </c>
      <c r="E168" s="553" t="str">
        <f>IF('04 Brukerregistrering'!I158="","",'04 Brukerregistrering'!I158)</f>
        <v/>
      </c>
      <c r="F168" s="556"/>
      <c r="G168" s="62"/>
      <c r="H168" s="62"/>
      <c r="I168" s="433"/>
      <c r="J168" s="557"/>
      <c r="K168" s="563"/>
      <c r="L168" s="467" t="str">
        <f t="shared" si="13"/>
        <v/>
      </c>
      <c r="M168" s="62"/>
      <c r="N168" s="63"/>
      <c r="O168" s="62"/>
      <c r="P168" s="433"/>
      <c r="Q168" s="576"/>
      <c r="R168" s="60"/>
      <c r="S168" s="58"/>
      <c r="T168" s="59"/>
      <c r="U168" s="59"/>
      <c r="V168" s="64"/>
      <c r="W168" s="467" t="str">
        <f t="shared" si="14"/>
        <v/>
      </c>
      <c r="X168" s="62"/>
      <c r="Y168" s="62"/>
      <c r="Z168" s="62"/>
      <c r="AA168" s="433"/>
      <c r="AB168" s="557"/>
      <c r="AC168" s="60"/>
      <c r="AD168" s="58"/>
      <c r="AE168" s="59"/>
      <c r="AF168" s="59"/>
      <c r="AG168" s="64"/>
      <c r="AH168" s="467" t="str">
        <f t="shared" si="15"/>
        <v/>
      </c>
      <c r="AI168" s="63"/>
      <c r="AJ168" s="62"/>
      <c r="AK168" s="62"/>
      <c r="AL168" s="433"/>
      <c r="AM168" s="557"/>
      <c r="AN168" s="60"/>
      <c r="AO168" s="58"/>
      <c r="AP168" s="59"/>
      <c r="AQ168" s="59"/>
      <c r="AR168" s="64"/>
      <c r="AS168" s="467" t="str">
        <f t="shared" si="16"/>
        <v/>
      </c>
      <c r="AT168" s="63"/>
      <c r="AU168" s="62"/>
      <c r="AV168" s="62"/>
      <c r="AW168" s="433"/>
      <c r="AX168" s="557"/>
      <c r="AY168" s="8"/>
      <c r="AZ168" s="3"/>
      <c r="BA168" s="8"/>
      <c r="BB168" s="18"/>
      <c r="BC168" s="12"/>
      <c r="BD168" s="416"/>
    </row>
    <row r="169" spans="1:56" s="154" customFormat="1" ht="40.35" customHeight="1" outlineLevel="1">
      <c r="A169" s="417"/>
      <c r="B169" s="554" t="str">
        <f>IF('04 Brukerregistrering'!C159="","",'04 Brukerregistrering'!C159)</f>
        <v/>
      </c>
      <c r="C169" s="446" t="str">
        <f>IF('04 Brukerregistrering'!G159="","",'04 Brukerregistrering'!G159)</f>
        <v/>
      </c>
      <c r="D169" s="588" t="str">
        <f>IF(B169="","",IF('04 Brukerregistrering'!O159&lt;&gt;"","Ja","Nei"))</f>
        <v/>
      </c>
      <c r="E169" s="553" t="str">
        <f>IF('04 Brukerregistrering'!I159="","",'04 Brukerregistrering'!I159)</f>
        <v/>
      </c>
      <c r="F169" s="556"/>
      <c r="G169" s="62"/>
      <c r="H169" s="62"/>
      <c r="I169" s="433"/>
      <c r="J169" s="557"/>
      <c r="K169" s="563"/>
      <c r="L169" s="467" t="str">
        <f t="shared" si="13"/>
        <v/>
      </c>
      <c r="M169" s="62"/>
      <c r="N169" s="63"/>
      <c r="O169" s="62"/>
      <c r="P169" s="433"/>
      <c r="Q169" s="576"/>
      <c r="R169" s="57"/>
      <c r="S169" s="58"/>
      <c r="T169" s="59"/>
      <c r="U169" s="59"/>
      <c r="V169" s="64"/>
      <c r="W169" s="467" t="str">
        <f t="shared" si="14"/>
        <v/>
      </c>
      <c r="X169" s="62"/>
      <c r="Y169" s="62"/>
      <c r="Z169" s="62"/>
      <c r="AA169" s="433"/>
      <c r="AB169" s="557"/>
      <c r="AC169" s="57"/>
      <c r="AD169" s="58"/>
      <c r="AE169" s="59"/>
      <c r="AF169" s="59"/>
      <c r="AG169" s="65"/>
      <c r="AH169" s="467" t="str">
        <f t="shared" si="15"/>
        <v/>
      </c>
      <c r="AI169" s="62"/>
      <c r="AJ169" s="62"/>
      <c r="AK169" s="62"/>
      <c r="AL169" s="433"/>
      <c r="AM169" s="557"/>
      <c r="AN169" s="57"/>
      <c r="AO169" s="58"/>
      <c r="AP169" s="59"/>
      <c r="AQ169" s="59"/>
      <c r="AR169" s="65"/>
      <c r="AS169" s="467" t="str">
        <f t="shared" si="16"/>
        <v/>
      </c>
      <c r="AT169" s="62"/>
      <c r="AU169" s="62"/>
      <c r="AV169" s="62"/>
      <c r="AW169" s="433"/>
      <c r="AX169" s="557"/>
      <c r="AY169" s="8"/>
      <c r="AZ169" s="3"/>
      <c r="BA169" s="8"/>
      <c r="BB169" s="18"/>
      <c r="BC169" s="12"/>
      <c r="BD169" s="416"/>
    </row>
    <row r="170" spans="1:56" s="154" customFormat="1" ht="40.35" customHeight="1" outlineLevel="1">
      <c r="A170" s="417"/>
      <c r="B170" s="554" t="str">
        <f>IF('04 Brukerregistrering'!C160="","",'04 Brukerregistrering'!C160)</f>
        <v/>
      </c>
      <c r="C170" s="446" t="str">
        <f>IF('04 Brukerregistrering'!G160="","",'04 Brukerregistrering'!G160)</f>
        <v/>
      </c>
      <c r="D170" s="588" t="str">
        <f>IF(B170="","",IF('04 Brukerregistrering'!O160&lt;&gt;"","Ja","Nei"))</f>
        <v/>
      </c>
      <c r="E170" s="553" t="str">
        <f>IF('04 Brukerregistrering'!I160="","",'04 Brukerregistrering'!I160)</f>
        <v/>
      </c>
      <c r="F170" s="556"/>
      <c r="G170" s="62"/>
      <c r="H170" s="62"/>
      <c r="I170" s="433"/>
      <c r="J170" s="557"/>
      <c r="K170" s="563"/>
      <c r="L170" s="467" t="str">
        <f t="shared" si="13"/>
        <v/>
      </c>
      <c r="M170" s="62"/>
      <c r="N170" s="63"/>
      <c r="O170" s="62"/>
      <c r="P170" s="433"/>
      <c r="Q170" s="576"/>
      <c r="R170" s="60"/>
      <c r="S170" s="58"/>
      <c r="T170" s="59"/>
      <c r="U170" s="59"/>
      <c r="V170" s="64"/>
      <c r="W170" s="467" t="str">
        <f t="shared" si="14"/>
        <v/>
      </c>
      <c r="X170" s="62"/>
      <c r="Y170" s="62"/>
      <c r="Z170" s="62"/>
      <c r="AA170" s="433"/>
      <c r="AB170" s="557"/>
      <c r="AC170" s="60"/>
      <c r="AD170" s="58"/>
      <c r="AE170" s="59"/>
      <c r="AF170" s="59"/>
      <c r="AG170" s="64"/>
      <c r="AH170" s="467" t="str">
        <f t="shared" si="15"/>
        <v/>
      </c>
      <c r="AI170" s="63"/>
      <c r="AJ170" s="62"/>
      <c r="AK170" s="62"/>
      <c r="AL170" s="433"/>
      <c r="AM170" s="557"/>
      <c r="AN170" s="60"/>
      <c r="AO170" s="58"/>
      <c r="AP170" s="59"/>
      <c r="AQ170" s="59"/>
      <c r="AR170" s="64"/>
      <c r="AS170" s="467" t="str">
        <f t="shared" si="16"/>
        <v/>
      </c>
      <c r="AT170" s="63"/>
      <c r="AU170" s="62"/>
      <c r="AV170" s="62"/>
      <c r="AW170" s="433"/>
      <c r="AX170" s="557"/>
      <c r="AY170" s="8"/>
      <c r="AZ170" s="3"/>
      <c r="BA170" s="8"/>
      <c r="BB170" s="18"/>
      <c r="BC170" s="12"/>
      <c r="BD170" s="416"/>
    </row>
    <row r="171" spans="1:56" s="154" customFormat="1" ht="40.35" customHeight="1" outlineLevel="1">
      <c r="A171" s="417"/>
      <c r="B171" s="554" t="str">
        <f>IF('04 Brukerregistrering'!C161="","",'04 Brukerregistrering'!C161)</f>
        <v/>
      </c>
      <c r="C171" s="446" t="str">
        <f>IF('04 Brukerregistrering'!G161="","",'04 Brukerregistrering'!G161)</f>
        <v/>
      </c>
      <c r="D171" s="588" t="str">
        <f>IF(B171="","",IF('04 Brukerregistrering'!O161&lt;&gt;"","Ja","Nei"))</f>
        <v/>
      </c>
      <c r="E171" s="553" t="str">
        <f>IF('04 Brukerregistrering'!I161="","",'04 Brukerregistrering'!I161)</f>
        <v/>
      </c>
      <c r="F171" s="556"/>
      <c r="G171" s="62"/>
      <c r="H171" s="62"/>
      <c r="I171" s="433"/>
      <c r="J171" s="557"/>
      <c r="K171" s="563"/>
      <c r="L171" s="467" t="str">
        <f t="shared" si="13"/>
        <v/>
      </c>
      <c r="M171" s="62"/>
      <c r="N171" s="63"/>
      <c r="O171" s="62"/>
      <c r="P171" s="433"/>
      <c r="Q171" s="576"/>
      <c r="R171" s="57"/>
      <c r="S171" s="58"/>
      <c r="T171" s="59"/>
      <c r="U171" s="59"/>
      <c r="V171" s="64"/>
      <c r="W171" s="467" t="str">
        <f t="shared" si="14"/>
        <v/>
      </c>
      <c r="X171" s="62"/>
      <c r="Y171" s="62"/>
      <c r="Z171" s="62"/>
      <c r="AA171" s="433"/>
      <c r="AB171" s="557"/>
      <c r="AC171" s="57"/>
      <c r="AD171" s="58"/>
      <c r="AE171" s="59"/>
      <c r="AF171" s="59"/>
      <c r="AG171" s="65"/>
      <c r="AH171" s="467" t="str">
        <f t="shared" si="15"/>
        <v/>
      </c>
      <c r="AI171" s="62"/>
      <c r="AJ171" s="62"/>
      <c r="AK171" s="62"/>
      <c r="AL171" s="433"/>
      <c r="AM171" s="557"/>
      <c r="AN171" s="57"/>
      <c r="AO171" s="58"/>
      <c r="AP171" s="59"/>
      <c r="AQ171" s="59"/>
      <c r="AR171" s="65"/>
      <c r="AS171" s="467" t="str">
        <f t="shared" si="16"/>
        <v/>
      </c>
      <c r="AT171" s="62"/>
      <c r="AU171" s="62"/>
      <c r="AV171" s="62"/>
      <c r="AW171" s="433"/>
      <c r="AX171" s="557"/>
      <c r="AY171" s="8"/>
      <c r="AZ171" s="3"/>
      <c r="BA171" s="8"/>
      <c r="BB171" s="18"/>
      <c r="BC171" s="12"/>
      <c r="BD171" s="416"/>
    </row>
    <row r="172" spans="1:56" s="154" customFormat="1" ht="40.35" customHeight="1" outlineLevel="1">
      <c r="A172" s="417"/>
      <c r="B172" s="554" t="str">
        <f>IF('04 Brukerregistrering'!C162="","",'04 Brukerregistrering'!C162)</f>
        <v/>
      </c>
      <c r="C172" s="446" t="str">
        <f>IF('04 Brukerregistrering'!G162="","",'04 Brukerregistrering'!G162)</f>
        <v/>
      </c>
      <c r="D172" s="588" t="str">
        <f>IF(B172="","",IF('04 Brukerregistrering'!O162&lt;&gt;"","Ja","Nei"))</f>
        <v/>
      </c>
      <c r="E172" s="553" t="str">
        <f>IF('04 Brukerregistrering'!I162="","",'04 Brukerregistrering'!I162)</f>
        <v/>
      </c>
      <c r="F172" s="556"/>
      <c r="G172" s="62"/>
      <c r="H172" s="62"/>
      <c r="I172" s="433"/>
      <c r="J172" s="557"/>
      <c r="K172" s="563"/>
      <c r="L172" s="467" t="str">
        <f t="shared" ref="L172:L192" si="17">IF(ISBLANK(K172), "", DATEDIF(F172, K172, "M"))</f>
        <v/>
      </c>
      <c r="M172" s="62"/>
      <c r="N172" s="63"/>
      <c r="O172" s="62"/>
      <c r="P172" s="433"/>
      <c r="Q172" s="576"/>
      <c r="R172" s="60"/>
      <c r="S172" s="58"/>
      <c r="T172" s="59"/>
      <c r="U172" s="59"/>
      <c r="V172" s="64"/>
      <c r="W172" s="467" t="str">
        <f t="shared" ref="W172:W192" si="18">IF(ISBLANK(V172), "", DATEDIF(F172, V172, "M"))</f>
        <v/>
      </c>
      <c r="X172" s="62"/>
      <c r="Y172" s="62"/>
      <c r="Z172" s="62"/>
      <c r="AA172" s="433"/>
      <c r="AB172" s="557"/>
      <c r="AC172" s="60"/>
      <c r="AD172" s="58"/>
      <c r="AE172" s="59"/>
      <c r="AF172" s="59"/>
      <c r="AG172" s="64"/>
      <c r="AH172" s="467" t="str">
        <f t="shared" ref="AH172:AH192" si="19">IF(ISBLANK(AG172), "", DATEDIF(F172, AG172, "M"))</f>
        <v/>
      </c>
      <c r="AI172" s="63"/>
      <c r="AJ172" s="62"/>
      <c r="AK172" s="62"/>
      <c r="AL172" s="433"/>
      <c r="AM172" s="557"/>
      <c r="AN172" s="60"/>
      <c r="AO172" s="58"/>
      <c r="AP172" s="59"/>
      <c r="AQ172" s="59"/>
      <c r="AR172" s="64"/>
      <c r="AS172" s="467" t="str">
        <f t="shared" ref="AS172:AS192" si="20">IF(ISBLANK(AR172), "", DATEDIF(F172, AR172, "M"))</f>
        <v/>
      </c>
      <c r="AT172" s="63"/>
      <c r="AU172" s="62"/>
      <c r="AV172" s="62"/>
      <c r="AW172" s="433"/>
      <c r="AX172" s="557"/>
      <c r="AY172" s="8"/>
      <c r="AZ172" s="3"/>
      <c r="BA172" s="8"/>
      <c r="BB172" s="18"/>
      <c r="BC172" s="12"/>
      <c r="BD172" s="416"/>
    </row>
    <row r="173" spans="1:56" s="154" customFormat="1" ht="40.35" customHeight="1" outlineLevel="1">
      <c r="A173" s="417"/>
      <c r="B173" s="554" t="str">
        <f>IF('04 Brukerregistrering'!C163="","",'04 Brukerregistrering'!C163)</f>
        <v/>
      </c>
      <c r="C173" s="446" t="str">
        <f>IF('04 Brukerregistrering'!G163="","",'04 Brukerregistrering'!G163)</f>
        <v/>
      </c>
      <c r="D173" s="588" t="str">
        <f>IF(B173="","",IF('04 Brukerregistrering'!O163&lt;&gt;"","Ja","Nei"))</f>
        <v/>
      </c>
      <c r="E173" s="553" t="str">
        <f>IF('04 Brukerregistrering'!I163="","",'04 Brukerregistrering'!I163)</f>
        <v/>
      </c>
      <c r="F173" s="556"/>
      <c r="G173" s="62"/>
      <c r="H173" s="62"/>
      <c r="I173" s="433"/>
      <c r="J173" s="557"/>
      <c r="K173" s="563"/>
      <c r="L173" s="467" t="str">
        <f t="shared" si="17"/>
        <v/>
      </c>
      <c r="M173" s="62"/>
      <c r="N173" s="63"/>
      <c r="O173" s="62"/>
      <c r="P173" s="433"/>
      <c r="Q173" s="576"/>
      <c r="R173" s="57"/>
      <c r="S173" s="58"/>
      <c r="T173" s="59"/>
      <c r="U173" s="59"/>
      <c r="V173" s="64"/>
      <c r="W173" s="467" t="str">
        <f t="shared" si="18"/>
        <v/>
      </c>
      <c r="X173" s="62"/>
      <c r="Y173" s="62"/>
      <c r="Z173" s="62"/>
      <c r="AA173" s="433"/>
      <c r="AB173" s="557"/>
      <c r="AC173" s="57"/>
      <c r="AD173" s="58"/>
      <c r="AE173" s="59"/>
      <c r="AF173" s="59"/>
      <c r="AG173" s="65"/>
      <c r="AH173" s="467" t="str">
        <f t="shared" si="19"/>
        <v/>
      </c>
      <c r="AI173" s="62"/>
      <c r="AJ173" s="62"/>
      <c r="AK173" s="62"/>
      <c r="AL173" s="433"/>
      <c r="AM173" s="557"/>
      <c r="AN173" s="57"/>
      <c r="AO173" s="58"/>
      <c r="AP173" s="59"/>
      <c r="AQ173" s="59"/>
      <c r="AR173" s="65"/>
      <c r="AS173" s="467" t="str">
        <f t="shared" si="20"/>
        <v/>
      </c>
      <c r="AT173" s="62"/>
      <c r="AU173" s="62"/>
      <c r="AV173" s="62"/>
      <c r="AW173" s="433"/>
      <c r="AX173" s="557"/>
      <c r="AY173" s="8"/>
      <c r="AZ173" s="3"/>
      <c r="BA173" s="8"/>
      <c r="BB173" s="18"/>
      <c r="BC173" s="12"/>
      <c r="BD173" s="416"/>
    </row>
    <row r="174" spans="1:56" s="154" customFormat="1" ht="40.35" customHeight="1" outlineLevel="1">
      <c r="A174" s="417"/>
      <c r="B174" s="554" t="str">
        <f>IF('04 Brukerregistrering'!C164="","",'04 Brukerregistrering'!C164)</f>
        <v/>
      </c>
      <c r="C174" s="446" t="str">
        <f>IF('04 Brukerregistrering'!G164="","",'04 Brukerregistrering'!G164)</f>
        <v/>
      </c>
      <c r="D174" s="588" t="str">
        <f>IF(B174="","",IF('04 Brukerregistrering'!O164&lt;&gt;"","Ja","Nei"))</f>
        <v/>
      </c>
      <c r="E174" s="553" t="str">
        <f>IF('04 Brukerregistrering'!I164="","",'04 Brukerregistrering'!I164)</f>
        <v/>
      </c>
      <c r="F174" s="556"/>
      <c r="G174" s="62"/>
      <c r="H174" s="62"/>
      <c r="I174" s="433"/>
      <c r="J174" s="557"/>
      <c r="K174" s="563"/>
      <c r="L174" s="467" t="str">
        <f t="shared" si="17"/>
        <v/>
      </c>
      <c r="M174" s="62"/>
      <c r="N174" s="63"/>
      <c r="O174" s="62"/>
      <c r="P174" s="433"/>
      <c r="Q174" s="576"/>
      <c r="R174" s="60"/>
      <c r="S174" s="58"/>
      <c r="T174" s="59"/>
      <c r="U174" s="59"/>
      <c r="V174" s="64"/>
      <c r="W174" s="467" t="str">
        <f t="shared" si="18"/>
        <v/>
      </c>
      <c r="X174" s="62"/>
      <c r="Y174" s="62"/>
      <c r="Z174" s="62"/>
      <c r="AA174" s="433"/>
      <c r="AB174" s="557"/>
      <c r="AC174" s="60"/>
      <c r="AD174" s="58"/>
      <c r="AE174" s="59"/>
      <c r="AF174" s="59"/>
      <c r="AG174" s="64"/>
      <c r="AH174" s="467" t="str">
        <f t="shared" si="19"/>
        <v/>
      </c>
      <c r="AI174" s="63"/>
      <c r="AJ174" s="62"/>
      <c r="AK174" s="62"/>
      <c r="AL174" s="433"/>
      <c r="AM174" s="557"/>
      <c r="AN174" s="60"/>
      <c r="AO174" s="58"/>
      <c r="AP174" s="59"/>
      <c r="AQ174" s="59"/>
      <c r="AR174" s="64"/>
      <c r="AS174" s="467" t="str">
        <f t="shared" si="20"/>
        <v/>
      </c>
      <c r="AT174" s="63"/>
      <c r="AU174" s="62"/>
      <c r="AV174" s="62"/>
      <c r="AW174" s="433"/>
      <c r="AX174" s="557"/>
      <c r="AY174" s="8"/>
      <c r="AZ174" s="3"/>
      <c r="BA174" s="8"/>
      <c r="BB174" s="18"/>
      <c r="BC174" s="12"/>
      <c r="BD174" s="416"/>
    </row>
    <row r="175" spans="1:56" s="154" customFormat="1" ht="40.35" customHeight="1" outlineLevel="1">
      <c r="A175" s="417"/>
      <c r="B175" s="554" t="str">
        <f>IF('04 Brukerregistrering'!C165="","",'04 Brukerregistrering'!C165)</f>
        <v/>
      </c>
      <c r="C175" s="446" t="str">
        <f>IF('04 Brukerregistrering'!G165="","",'04 Brukerregistrering'!G165)</f>
        <v/>
      </c>
      <c r="D175" s="588" t="str">
        <f>IF(B175="","",IF('04 Brukerregistrering'!O165&lt;&gt;"","Ja","Nei"))</f>
        <v/>
      </c>
      <c r="E175" s="553" t="str">
        <f>IF('04 Brukerregistrering'!I165="","",'04 Brukerregistrering'!I165)</f>
        <v/>
      </c>
      <c r="F175" s="556"/>
      <c r="G175" s="62"/>
      <c r="H175" s="62"/>
      <c r="I175" s="433"/>
      <c r="J175" s="557"/>
      <c r="K175" s="563"/>
      <c r="L175" s="467" t="str">
        <f t="shared" si="17"/>
        <v/>
      </c>
      <c r="M175" s="62"/>
      <c r="N175" s="63"/>
      <c r="O175" s="62"/>
      <c r="P175" s="433"/>
      <c r="Q175" s="576"/>
      <c r="R175" s="57"/>
      <c r="S175" s="58"/>
      <c r="T175" s="59"/>
      <c r="U175" s="59"/>
      <c r="V175" s="64"/>
      <c r="W175" s="467" t="str">
        <f t="shared" si="18"/>
        <v/>
      </c>
      <c r="X175" s="62"/>
      <c r="Y175" s="62"/>
      <c r="Z175" s="62"/>
      <c r="AA175" s="433"/>
      <c r="AB175" s="557"/>
      <c r="AC175" s="57"/>
      <c r="AD175" s="58"/>
      <c r="AE175" s="59"/>
      <c r="AF175" s="59"/>
      <c r="AG175" s="65"/>
      <c r="AH175" s="467" t="str">
        <f t="shared" si="19"/>
        <v/>
      </c>
      <c r="AI175" s="62"/>
      <c r="AJ175" s="62"/>
      <c r="AK175" s="62"/>
      <c r="AL175" s="433"/>
      <c r="AM175" s="557"/>
      <c r="AN175" s="57"/>
      <c r="AO175" s="58"/>
      <c r="AP175" s="59"/>
      <c r="AQ175" s="59"/>
      <c r="AR175" s="65"/>
      <c r="AS175" s="467" t="str">
        <f t="shared" si="20"/>
        <v/>
      </c>
      <c r="AT175" s="62"/>
      <c r="AU175" s="62"/>
      <c r="AV175" s="62"/>
      <c r="AW175" s="433"/>
      <c r="AX175" s="557"/>
      <c r="AY175" s="8"/>
      <c r="AZ175" s="3"/>
      <c r="BA175" s="8"/>
      <c r="BB175" s="18"/>
      <c r="BC175" s="12"/>
      <c r="BD175" s="416"/>
    </row>
    <row r="176" spans="1:56" s="154" customFormat="1" ht="40.35" customHeight="1" outlineLevel="1">
      <c r="A176" s="417"/>
      <c r="B176" s="554" t="str">
        <f>IF('04 Brukerregistrering'!C166="","",'04 Brukerregistrering'!C166)</f>
        <v/>
      </c>
      <c r="C176" s="446" t="str">
        <f>IF('04 Brukerregistrering'!G166="","",'04 Brukerregistrering'!G166)</f>
        <v/>
      </c>
      <c r="D176" s="588" t="str">
        <f>IF(B176="","",IF('04 Brukerregistrering'!O166&lt;&gt;"","Ja","Nei"))</f>
        <v/>
      </c>
      <c r="E176" s="553" t="str">
        <f>IF('04 Brukerregistrering'!I166="","",'04 Brukerregistrering'!I166)</f>
        <v/>
      </c>
      <c r="F176" s="556"/>
      <c r="G176" s="62"/>
      <c r="H176" s="62"/>
      <c r="I176" s="433"/>
      <c r="J176" s="557"/>
      <c r="K176" s="563"/>
      <c r="L176" s="467" t="str">
        <f t="shared" si="17"/>
        <v/>
      </c>
      <c r="M176" s="62"/>
      <c r="N176" s="63"/>
      <c r="O176" s="62"/>
      <c r="P176" s="433"/>
      <c r="Q176" s="576"/>
      <c r="R176" s="60"/>
      <c r="S176" s="58"/>
      <c r="T176" s="59"/>
      <c r="U176" s="59"/>
      <c r="V176" s="64"/>
      <c r="W176" s="467" t="str">
        <f t="shared" si="18"/>
        <v/>
      </c>
      <c r="X176" s="62"/>
      <c r="Y176" s="62"/>
      <c r="Z176" s="62"/>
      <c r="AA176" s="433"/>
      <c r="AB176" s="557"/>
      <c r="AC176" s="60"/>
      <c r="AD176" s="58"/>
      <c r="AE176" s="59"/>
      <c r="AF176" s="59"/>
      <c r="AG176" s="64"/>
      <c r="AH176" s="467" t="str">
        <f t="shared" si="19"/>
        <v/>
      </c>
      <c r="AI176" s="63"/>
      <c r="AJ176" s="62"/>
      <c r="AK176" s="62"/>
      <c r="AL176" s="433"/>
      <c r="AM176" s="557"/>
      <c r="AN176" s="60"/>
      <c r="AO176" s="58"/>
      <c r="AP176" s="59"/>
      <c r="AQ176" s="59"/>
      <c r="AR176" s="64"/>
      <c r="AS176" s="467" t="str">
        <f t="shared" si="20"/>
        <v/>
      </c>
      <c r="AT176" s="63"/>
      <c r="AU176" s="62"/>
      <c r="AV176" s="62"/>
      <c r="AW176" s="433"/>
      <c r="AX176" s="557"/>
      <c r="AY176" s="8"/>
      <c r="AZ176" s="3"/>
      <c r="BA176" s="8"/>
      <c r="BB176" s="18"/>
      <c r="BC176" s="12"/>
      <c r="BD176" s="416"/>
    </row>
    <row r="177" spans="1:56" s="154" customFormat="1" ht="40.35" customHeight="1" outlineLevel="1">
      <c r="A177" s="417"/>
      <c r="B177" s="554" t="str">
        <f>IF('04 Brukerregistrering'!C167="","",'04 Brukerregistrering'!C167)</f>
        <v/>
      </c>
      <c r="C177" s="446" t="str">
        <f>IF('04 Brukerregistrering'!G167="","",'04 Brukerregistrering'!G167)</f>
        <v/>
      </c>
      <c r="D177" s="588" t="str">
        <f>IF(B177="","",IF('04 Brukerregistrering'!O167&lt;&gt;"","Ja","Nei"))</f>
        <v/>
      </c>
      <c r="E177" s="553" t="str">
        <f>IF('04 Brukerregistrering'!I167="","",'04 Brukerregistrering'!I167)</f>
        <v/>
      </c>
      <c r="F177" s="556"/>
      <c r="G177" s="62"/>
      <c r="H177" s="62"/>
      <c r="I177" s="433"/>
      <c r="J177" s="557"/>
      <c r="K177" s="563"/>
      <c r="L177" s="467" t="str">
        <f t="shared" si="17"/>
        <v/>
      </c>
      <c r="M177" s="62"/>
      <c r="N177" s="63"/>
      <c r="O177" s="62"/>
      <c r="P177" s="433"/>
      <c r="Q177" s="576"/>
      <c r="R177" s="57"/>
      <c r="S177" s="58"/>
      <c r="T177" s="59"/>
      <c r="U177" s="59"/>
      <c r="V177" s="64"/>
      <c r="W177" s="467" t="str">
        <f t="shared" si="18"/>
        <v/>
      </c>
      <c r="X177" s="62"/>
      <c r="Y177" s="62"/>
      <c r="Z177" s="62"/>
      <c r="AA177" s="433"/>
      <c r="AB177" s="557"/>
      <c r="AC177" s="57"/>
      <c r="AD177" s="58"/>
      <c r="AE177" s="59"/>
      <c r="AF177" s="59"/>
      <c r="AG177" s="65"/>
      <c r="AH177" s="467" t="str">
        <f t="shared" si="19"/>
        <v/>
      </c>
      <c r="AI177" s="62"/>
      <c r="AJ177" s="62"/>
      <c r="AK177" s="62"/>
      <c r="AL177" s="433"/>
      <c r="AM177" s="557"/>
      <c r="AN177" s="57"/>
      <c r="AO177" s="58"/>
      <c r="AP177" s="59"/>
      <c r="AQ177" s="59"/>
      <c r="AR177" s="65"/>
      <c r="AS177" s="467" t="str">
        <f t="shared" si="20"/>
        <v/>
      </c>
      <c r="AT177" s="62"/>
      <c r="AU177" s="62"/>
      <c r="AV177" s="62"/>
      <c r="AW177" s="433"/>
      <c r="AX177" s="557"/>
      <c r="AY177" s="8"/>
      <c r="AZ177" s="3"/>
      <c r="BA177" s="8"/>
      <c r="BB177" s="18"/>
      <c r="BC177" s="12"/>
      <c r="BD177" s="416"/>
    </row>
    <row r="178" spans="1:56" s="154" customFormat="1" ht="40.35" customHeight="1" outlineLevel="1">
      <c r="A178" s="417"/>
      <c r="B178" s="554" t="str">
        <f>IF('04 Brukerregistrering'!C168="","",'04 Brukerregistrering'!C168)</f>
        <v/>
      </c>
      <c r="C178" s="446" t="str">
        <f>IF('04 Brukerregistrering'!G168="","",'04 Brukerregistrering'!G168)</f>
        <v/>
      </c>
      <c r="D178" s="588" t="str">
        <f>IF(B178="","",IF('04 Brukerregistrering'!O168&lt;&gt;"","Ja","Nei"))</f>
        <v/>
      </c>
      <c r="E178" s="553" t="str">
        <f>IF('04 Brukerregistrering'!I168="","",'04 Brukerregistrering'!I168)</f>
        <v/>
      </c>
      <c r="F178" s="556"/>
      <c r="G178" s="62"/>
      <c r="H178" s="62"/>
      <c r="I178" s="433"/>
      <c r="J178" s="557"/>
      <c r="K178" s="563"/>
      <c r="L178" s="467" t="str">
        <f t="shared" si="17"/>
        <v/>
      </c>
      <c r="M178" s="62"/>
      <c r="N178" s="63"/>
      <c r="O178" s="62"/>
      <c r="P178" s="433"/>
      <c r="Q178" s="576"/>
      <c r="R178" s="60"/>
      <c r="S178" s="58"/>
      <c r="T178" s="59"/>
      <c r="U178" s="59"/>
      <c r="V178" s="64"/>
      <c r="W178" s="467" t="str">
        <f t="shared" si="18"/>
        <v/>
      </c>
      <c r="X178" s="62"/>
      <c r="Y178" s="62"/>
      <c r="Z178" s="62"/>
      <c r="AA178" s="433"/>
      <c r="AB178" s="557"/>
      <c r="AC178" s="60"/>
      <c r="AD178" s="58"/>
      <c r="AE178" s="59"/>
      <c r="AF178" s="59"/>
      <c r="AG178" s="64"/>
      <c r="AH178" s="467" t="str">
        <f t="shared" si="19"/>
        <v/>
      </c>
      <c r="AI178" s="63"/>
      <c r="AJ178" s="62"/>
      <c r="AK178" s="62"/>
      <c r="AL178" s="433"/>
      <c r="AM178" s="557"/>
      <c r="AN178" s="60"/>
      <c r="AO178" s="58"/>
      <c r="AP178" s="59"/>
      <c r="AQ178" s="59"/>
      <c r="AR178" s="64"/>
      <c r="AS178" s="467" t="str">
        <f t="shared" si="20"/>
        <v/>
      </c>
      <c r="AT178" s="63"/>
      <c r="AU178" s="62"/>
      <c r="AV178" s="62"/>
      <c r="AW178" s="433"/>
      <c r="AX178" s="557"/>
      <c r="AY178" s="8"/>
      <c r="AZ178" s="3"/>
      <c r="BA178" s="8"/>
      <c r="BB178" s="18"/>
      <c r="BC178" s="12"/>
      <c r="BD178" s="416"/>
    </row>
    <row r="179" spans="1:56" s="154" customFormat="1" ht="40.35" customHeight="1" outlineLevel="1">
      <c r="A179" s="417"/>
      <c r="B179" s="554" t="str">
        <f>IF('04 Brukerregistrering'!C169="","",'04 Brukerregistrering'!C169)</f>
        <v/>
      </c>
      <c r="C179" s="446" t="str">
        <f>IF('04 Brukerregistrering'!G169="","",'04 Brukerregistrering'!G169)</f>
        <v/>
      </c>
      <c r="D179" s="588" t="str">
        <f>IF(B179="","",IF('04 Brukerregistrering'!O169&lt;&gt;"","Ja","Nei"))</f>
        <v/>
      </c>
      <c r="E179" s="553" t="str">
        <f>IF('04 Brukerregistrering'!I169="","",'04 Brukerregistrering'!I169)</f>
        <v/>
      </c>
      <c r="F179" s="556"/>
      <c r="G179" s="62"/>
      <c r="H179" s="62"/>
      <c r="I179" s="433"/>
      <c r="J179" s="557"/>
      <c r="K179" s="563"/>
      <c r="L179" s="467" t="str">
        <f t="shared" si="17"/>
        <v/>
      </c>
      <c r="M179" s="62"/>
      <c r="N179" s="63"/>
      <c r="O179" s="62"/>
      <c r="P179" s="433"/>
      <c r="Q179" s="576"/>
      <c r="R179" s="57"/>
      <c r="S179" s="58"/>
      <c r="T179" s="59"/>
      <c r="U179" s="59"/>
      <c r="V179" s="64"/>
      <c r="W179" s="467" t="str">
        <f t="shared" si="18"/>
        <v/>
      </c>
      <c r="X179" s="62"/>
      <c r="Y179" s="62"/>
      <c r="Z179" s="62"/>
      <c r="AA179" s="433"/>
      <c r="AB179" s="557"/>
      <c r="AC179" s="57"/>
      <c r="AD179" s="58"/>
      <c r="AE179" s="59"/>
      <c r="AF179" s="59"/>
      <c r="AG179" s="65"/>
      <c r="AH179" s="467" t="str">
        <f t="shared" si="19"/>
        <v/>
      </c>
      <c r="AI179" s="62"/>
      <c r="AJ179" s="62"/>
      <c r="AK179" s="62"/>
      <c r="AL179" s="433"/>
      <c r="AM179" s="557"/>
      <c r="AN179" s="57"/>
      <c r="AO179" s="58"/>
      <c r="AP179" s="59"/>
      <c r="AQ179" s="59"/>
      <c r="AR179" s="65"/>
      <c r="AS179" s="467" t="str">
        <f t="shared" si="20"/>
        <v/>
      </c>
      <c r="AT179" s="62"/>
      <c r="AU179" s="62"/>
      <c r="AV179" s="62"/>
      <c r="AW179" s="433"/>
      <c r="AX179" s="557"/>
      <c r="AY179" s="8"/>
      <c r="AZ179" s="3"/>
      <c r="BA179" s="8"/>
      <c r="BB179" s="18"/>
      <c r="BC179" s="12"/>
      <c r="BD179" s="416"/>
    </row>
    <row r="180" spans="1:56" s="154" customFormat="1" ht="40.35" customHeight="1" outlineLevel="1">
      <c r="A180" s="417"/>
      <c r="B180" s="554" t="str">
        <f>IF('04 Brukerregistrering'!C170="","",'04 Brukerregistrering'!C170)</f>
        <v/>
      </c>
      <c r="C180" s="446" t="str">
        <f>IF('04 Brukerregistrering'!G170="","",'04 Brukerregistrering'!G170)</f>
        <v/>
      </c>
      <c r="D180" s="588" t="str">
        <f>IF(B180="","",IF('04 Brukerregistrering'!O170&lt;&gt;"","Ja","Nei"))</f>
        <v/>
      </c>
      <c r="E180" s="553" t="str">
        <f>IF('04 Brukerregistrering'!I170="","",'04 Brukerregistrering'!I170)</f>
        <v/>
      </c>
      <c r="F180" s="556"/>
      <c r="G180" s="62"/>
      <c r="H180" s="62"/>
      <c r="I180" s="433"/>
      <c r="J180" s="557"/>
      <c r="K180" s="563"/>
      <c r="L180" s="467" t="str">
        <f t="shared" si="17"/>
        <v/>
      </c>
      <c r="M180" s="62"/>
      <c r="N180" s="63"/>
      <c r="O180" s="62"/>
      <c r="P180" s="433"/>
      <c r="Q180" s="576"/>
      <c r="R180" s="60"/>
      <c r="S180" s="58"/>
      <c r="T180" s="59"/>
      <c r="U180" s="59"/>
      <c r="V180" s="64"/>
      <c r="W180" s="467" t="str">
        <f t="shared" si="18"/>
        <v/>
      </c>
      <c r="X180" s="62"/>
      <c r="Y180" s="62"/>
      <c r="Z180" s="62"/>
      <c r="AA180" s="433"/>
      <c r="AB180" s="557"/>
      <c r="AC180" s="60"/>
      <c r="AD180" s="58"/>
      <c r="AE180" s="59"/>
      <c r="AF180" s="59"/>
      <c r="AG180" s="64"/>
      <c r="AH180" s="467" t="str">
        <f t="shared" si="19"/>
        <v/>
      </c>
      <c r="AI180" s="63"/>
      <c r="AJ180" s="62"/>
      <c r="AK180" s="62"/>
      <c r="AL180" s="433"/>
      <c r="AM180" s="557"/>
      <c r="AN180" s="60"/>
      <c r="AO180" s="58"/>
      <c r="AP180" s="59"/>
      <c r="AQ180" s="59"/>
      <c r="AR180" s="64"/>
      <c r="AS180" s="467" t="str">
        <f t="shared" si="20"/>
        <v/>
      </c>
      <c r="AT180" s="63"/>
      <c r="AU180" s="62"/>
      <c r="AV180" s="62"/>
      <c r="AW180" s="433"/>
      <c r="AX180" s="557"/>
      <c r="AY180" s="8"/>
      <c r="AZ180" s="3"/>
      <c r="BA180" s="8"/>
      <c r="BB180" s="18"/>
      <c r="BC180" s="12"/>
      <c r="BD180" s="416"/>
    </row>
    <row r="181" spans="1:56" s="154" customFormat="1" ht="40.35" customHeight="1" outlineLevel="1">
      <c r="A181" s="417"/>
      <c r="B181" s="554" t="str">
        <f>IF('04 Brukerregistrering'!C171="","",'04 Brukerregistrering'!C171)</f>
        <v/>
      </c>
      <c r="C181" s="446" t="str">
        <f>IF('04 Brukerregistrering'!G171="","",'04 Brukerregistrering'!G171)</f>
        <v/>
      </c>
      <c r="D181" s="588" t="str">
        <f>IF(B181="","",IF('04 Brukerregistrering'!O171&lt;&gt;"","Ja","Nei"))</f>
        <v/>
      </c>
      <c r="E181" s="553" t="str">
        <f>IF('04 Brukerregistrering'!I171="","",'04 Brukerregistrering'!I171)</f>
        <v/>
      </c>
      <c r="F181" s="556"/>
      <c r="G181" s="62"/>
      <c r="H181" s="62"/>
      <c r="I181" s="433"/>
      <c r="J181" s="557"/>
      <c r="K181" s="563"/>
      <c r="L181" s="467" t="str">
        <f t="shared" si="17"/>
        <v/>
      </c>
      <c r="M181" s="62"/>
      <c r="N181" s="63"/>
      <c r="O181" s="62"/>
      <c r="P181" s="433"/>
      <c r="Q181" s="576"/>
      <c r="R181" s="57"/>
      <c r="S181" s="58"/>
      <c r="T181" s="59"/>
      <c r="U181" s="59"/>
      <c r="V181" s="64"/>
      <c r="W181" s="467" t="str">
        <f t="shared" si="18"/>
        <v/>
      </c>
      <c r="X181" s="62"/>
      <c r="Y181" s="62"/>
      <c r="Z181" s="62"/>
      <c r="AA181" s="433"/>
      <c r="AB181" s="557"/>
      <c r="AC181" s="57"/>
      <c r="AD181" s="58"/>
      <c r="AE181" s="59"/>
      <c r="AF181" s="59"/>
      <c r="AG181" s="65"/>
      <c r="AH181" s="467" t="str">
        <f t="shared" si="19"/>
        <v/>
      </c>
      <c r="AI181" s="62"/>
      <c r="AJ181" s="62"/>
      <c r="AK181" s="62"/>
      <c r="AL181" s="433"/>
      <c r="AM181" s="557"/>
      <c r="AN181" s="57"/>
      <c r="AO181" s="58"/>
      <c r="AP181" s="59"/>
      <c r="AQ181" s="59"/>
      <c r="AR181" s="65"/>
      <c r="AS181" s="467" t="str">
        <f t="shared" si="20"/>
        <v/>
      </c>
      <c r="AT181" s="62"/>
      <c r="AU181" s="62"/>
      <c r="AV181" s="62"/>
      <c r="AW181" s="433"/>
      <c r="AX181" s="557"/>
      <c r="AY181" s="8"/>
      <c r="AZ181" s="3"/>
      <c r="BA181" s="18"/>
      <c r="BB181" s="18"/>
      <c r="BC181" s="12"/>
      <c r="BD181" s="416"/>
    </row>
    <row r="182" spans="1:56" s="154" customFormat="1" ht="40.35" customHeight="1" outlineLevel="1">
      <c r="A182" s="417"/>
      <c r="B182" s="554" t="str">
        <f>IF('04 Brukerregistrering'!C172="","",'04 Brukerregistrering'!C172)</f>
        <v/>
      </c>
      <c r="C182" s="446" t="str">
        <f>IF('04 Brukerregistrering'!G172="","",'04 Brukerregistrering'!G172)</f>
        <v/>
      </c>
      <c r="D182" s="588" t="str">
        <f>IF(B182="","",IF('04 Brukerregistrering'!O172&lt;&gt;"","Ja","Nei"))</f>
        <v/>
      </c>
      <c r="E182" s="553" t="str">
        <f>IF('04 Brukerregistrering'!I172="","",'04 Brukerregistrering'!I172)</f>
        <v/>
      </c>
      <c r="F182" s="556"/>
      <c r="G182" s="62"/>
      <c r="H182" s="62"/>
      <c r="I182" s="433"/>
      <c r="J182" s="557"/>
      <c r="K182" s="563"/>
      <c r="L182" s="467" t="str">
        <f t="shared" si="17"/>
        <v/>
      </c>
      <c r="M182" s="62"/>
      <c r="N182" s="63"/>
      <c r="O182" s="62"/>
      <c r="P182" s="433"/>
      <c r="Q182" s="576"/>
      <c r="R182" s="60"/>
      <c r="S182" s="58"/>
      <c r="T182" s="59"/>
      <c r="U182" s="59"/>
      <c r="V182" s="64"/>
      <c r="W182" s="467" t="str">
        <f t="shared" si="18"/>
        <v/>
      </c>
      <c r="X182" s="62"/>
      <c r="Y182" s="62"/>
      <c r="Z182" s="62"/>
      <c r="AA182" s="433"/>
      <c r="AB182" s="557"/>
      <c r="AC182" s="60"/>
      <c r="AD182" s="58"/>
      <c r="AE182" s="59"/>
      <c r="AF182" s="59"/>
      <c r="AG182" s="64"/>
      <c r="AH182" s="467" t="str">
        <f t="shared" si="19"/>
        <v/>
      </c>
      <c r="AI182" s="63"/>
      <c r="AJ182" s="62"/>
      <c r="AK182" s="62"/>
      <c r="AL182" s="433"/>
      <c r="AM182" s="557"/>
      <c r="AN182" s="60"/>
      <c r="AO182" s="58"/>
      <c r="AP182" s="59"/>
      <c r="AQ182" s="59"/>
      <c r="AR182" s="64"/>
      <c r="AS182" s="467" t="str">
        <f t="shared" si="20"/>
        <v/>
      </c>
      <c r="AT182" s="63"/>
      <c r="AU182" s="62"/>
      <c r="AV182" s="62"/>
      <c r="AW182" s="433"/>
      <c r="AX182" s="557"/>
      <c r="AY182" s="8"/>
      <c r="AZ182" s="3"/>
      <c r="BA182" s="18"/>
      <c r="BB182" s="18"/>
      <c r="BC182" s="12"/>
      <c r="BD182" s="416"/>
    </row>
    <row r="183" spans="1:56" s="152" customFormat="1" ht="40.35" customHeight="1" outlineLevel="1">
      <c r="A183" s="417"/>
      <c r="B183" s="554" t="str">
        <f>IF('04 Brukerregistrering'!C173="","",'04 Brukerregistrering'!C173)</f>
        <v/>
      </c>
      <c r="C183" s="446" t="str">
        <f>IF('04 Brukerregistrering'!G173="","",'04 Brukerregistrering'!G173)</f>
        <v/>
      </c>
      <c r="D183" s="588" t="str">
        <f>IF(B183="","",IF('04 Brukerregistrering'!O173&lt;&gt;"","Ja","Nei"))</f>
        <v/>
      </c>
      <c r="E183" s="553" t="str">
        <f>IF('04 Brukerregistrering'!I173="","",'04 Brukerregistrering'!I173)</f>
        <v/>
      </c>
      <c r="F183" s="556"/>
      <c r="G183" s="62"/>
      <c r="H183" s="62"/>
      <c r="I183" s="433"/>
      <c r="J183" s="557"/>
      <c r="K183" s="563"/>
      <c r="L183" s="467" t="str">
        <f t="shared" si="17"/>
        <v/>
      </c>
      <c r="M183" s="62"/>
      <c r="N183" s="63"/>
      <c r="O183" s="62"/>
      <c r="P183" s="433"/>
      <c r="Q183" s="576"/>
      <c r="R183" s="57"/>
      <c r="S183" s="58"/>
      <c r="T183" s="59"/>
      <c r="U183" s="59"/>
      <c r="V183" s="64"/>
      <c r="W183" s="467" t="str">
        <f t="shared" si="18"/>
        <v/>
      </c>
      <c r="X183" s="62"/>
      <c r="Y183" s="62"/>
      <c r="Z183" s="62"/>
      <c r="AA183" s="433"/>
      <c r="AB183" s="557"/>
      <c r="AC183" s="57"/>
      <c r="AD183" s="58"/>
      <c r="AE183" s="59"/>
      <c r="AF183" s="59"/>
      <c r="AG183" s="65"/>
      <c r="AH183" s="467" t="str">
        <f t="shared" si="19"/>
        <v/>
      </c>
      <c r="AI183" s="62"/>
      <c r="AJ183" s="62"/>
      <c r="AK183" s="62"/>
      <c r="AL183" s="433"/>
      <c r="AM183" s="557"/>
      <c r="AN183" s="57"/>
      <c r="AO183" s="58"/>
      <c r="AP183" s="59"/>
      <c r="AQ183" s="59"/>
      <c r="AR183" s="65"/>
      <c r="AS183" s="467" t="str">
        <f t="shared" si="20"/>
        <v/>
      </c>
      <c r="AT183" s="62"/>
      <c r="AU183" s="62"/>
      <c r="AV183" s="62"/>
      <c r="AW183" s="433"/>
      <c r="AX183" s="557"/>
      <c r="AY183" s="8"/>
      <c r="AZ183" s="3"/>
      <c r="BA183" s="18"/>
      <c r="BB183" s="18"/>
      <c r="BC183" s="12"/>
      <c r="BD183" s="416"/>
    </row>
    <row r="184" spans="1:56" s="152" customFormat="1" ht="40.35" customHeight="1" outlineLevel="1">
      <c r="A184" s="417"/>
      <c r="B184" s="554" t="str">
        <f>IF('04 Brukerregistrering'!C174="","",'04 Brukerregistrering'!C174)</f>
        <v/>
      </c>
      <c r="C184" s="446" t="str">
        <f>IF('04 Brukerregistrering'!G174="","",'04 Brukerregistrering'!G174)</f>
        <v/>
      </c>
      <c r="D184" s="588" t="str">
        <f>IF(B184="","",IF('04 Brukerregistrering'!O174&lt;&gt;"","Ja","Nei"))</f>
        <v/>
      </c>
      <c r="E184" s="553" t="str">
        <f>IF('04 Brukerregistrering'!I174="","",'04 Brukerregistrering'!I174)</f>
        <v/>
      </c>
      <c r="F184" s="556"/>
      <c r="G184" s="62"/>
      <c r="H184" s="62"/>
      <c r="I184" s="433"/>
      <c r="J184" s="557"/>
      <c r="K184" s="563"/>
      <c r="L184" s="467" t="str">
        <f t="shared" si="17"/>
        <v/>
      </c>
      <c r="M184" s="62"/>
      <c r="N184" s="63"/>
      <c r="O184" s="62"/>
      <c r="P184" s="433"/>
      <c r="Q184" s="576"/>
      <c r="R184" s="60"/>
      <c r="S184" s="58"/>
      <c r="T184" s="59"/>
      <c r="U184" s="59"/>
      <c r="V184" s="64"/>
      <c r="W184" s="467" t="str">
        <f t="shared" si="18"/>
        <v/>
      </c>
      <c r="X184" s="62"/>
      <c r="Y184" s="62"/>
      <c r="Z184" s="62"/>
      <c r="AA184" s="433"/>
      <c r="AB184" s="557"/>
      <c r="AC184" s="60"/>
      <c r="AD184" s="58"/>
      <c r="AE184" s="59"/>
      <c r="AF184" s="59"/>
      <c r="AG184" s="64"/>
      <c r="AH184" s="467" t="str">
        <f t="shared" si="19"/>
        <v/>
      </c>
      <c r="AI184" s="63"/>
      <c r="AJ184" s="62"/>
      <c r="AK184" s="62"/>
      <c r="AL184" s="433"/>
      <c r="AM184" s="557"/>
      <c r="AN184" s="60"/>
      <c r="AO184" s="58"/>
      <c r="AP184" s="59"/>
      <c r="AQ184" s="59"/>
      <c r="AR184" s="64"/>
      <c r="AS184" s="467" t="str">
        <f t="shared" si="20"/>
        <v/>
      </c>
      <c r="AT184" s="63"/>
      <c r="AU184" s="62"/>
      <c r="AV184" s="62"/>
      <c r="AW184" s="433"/>
      <c r="AX184" s="557"/>
      <c r="AY184" s="8"/>
      <c r="AZ184" s="3"/>
      <c r="BA184" s="18"/>
      <c r="BB184" s="18"/>
      <c r="BC184" s="12"/>
      <c r="BD184" s="416"/>
    </row>
    <row r="185" spans="1:56" s="152" customFormat="1" ht="40.35" customHeight="1" outlineLevel="1">
      <c r="A185" s="417"/>
      <c r="B185" s="554" t="str">
        <f>IF('04 Brukerregistrering'!C175="","",'04 Brukerregistrering'!C175)</f>
        <v/>
      </c>
      <c r="C185" s="446" t="str">
        <f>IF('04 Brukerregistrering'!G175="","",'04 Brukerregistrering'!G175)</f>
        <v/>
      </c>
      <c r="D185" s="588" t="str">
        <f>IF(B185="","",IF('04 Brukerregistrering'!O175&lt;&gt;"","Ja","Nei"))</f>
        <v/>
      </c>
      <c r="E185" s="553" t="str">
        <f>IF('04 Brukerregistrering'!I175="","",'04 Brukerregistrering'!I175)</f>
        <v/>
      </c>
      <c r="F185" s="556"/>
      <c r="G185" s="62"/>
      <c r="H185" s="62"/>
      <c r="I185" s="433"/>
      <c r="J185" s="557"/>
      <c r="K185" s="563"/>
      <c r="L185" s="467" t="str">
        <f t="shared" si="17"/>
        <v/>
      </c>
      <c r="M185" s="62"/>
      <c r="N185" s="63"/>
      <c r="O185" s="62"/>
      <c r="P185" s="433"/>
      <c r="Q185" s="576"/>
      <c r="R185" s="57"/>
      <c r="S185" s="58"/>
      <c r="T185" s="59"/>
      <c r="U185" s="59"/>
      <c r="V185" s="64"/>
      <c r="W185" s="467" t="str">
        <f t="shared" si="18"/>
        <v/>
      </c>
      <c r="X185" s="62"/>
      <c r="Y185" s="62"/>
      <c r="Z185" s="62"/>
      <c r="AA185" s="433"/>
      <c r="AB185" s="557"/>
      <c r="AC185" s="57"/>
      <c r="AD185" s="58"/>
      <c r="AE185" s="59"/>
      <c r="AF185" s="59"/>
      <c r="AG185" s="65"/>
      <c r="AH185" s="467" t="str">
        <f t="shared" si="19"/>
        <v/>
      </c>
      <c r="AI185" s="62"/>
      <c r="AJ185" s="62"/>
      <c r="AK185" s="62"/>
      <c r="AL185" s="433"/>
      <c r="AM185" s="557"/>
      <c r="AN185" s="57"/>
      <c r="AO185" s="58"/>
      <c r="AP185" s="59"/>
      <c r="AQ185" s="59"/>
      <c r="AR185" s="65"/>
      <c r="AS185" s="467" t="str">
        <f t="shared" si="20"/>
        <v/>
      </c>
      <c r="AT185" s="62"/>
      <c r="AU185" s="62"/>
      <c r="AV185" s="62"/>
      <c r="AW185" s="433"/>
      <c r="AX185" s="557"/>
      <c r="AY185" s="8"/>
      <c r="AZ185" s="3"/>
      <c r="BA185" s="18"/>
      <c r="BB185" s="18"/>
      <c r="BC185" s="12"/>
      <c r="BD185" s="416"/>
    </row>
    <row r="186" spans="1:56" s="152" customFormat="1" ht="40.35" customHeight="1" outlineLevel="1">
      <c r="A186" s="417"/>
      <c r="B186" s="554" t="str">
        <f>IF('04 Brukerregistrering'!C176="","",'04 Brukerregistrering'!C176)</f>
        <v/>
      </c>
      <c r="C186" s="446" t="str">
        <f>IF('04 Brukerregistrering'!G176="","",'04 Brukerregistrering'!G176)</f>
        <v/>
      </c>
      <c r="D186" s="588" t="str">
        <f>IF(B186="","",IF('04 Brukerregistrering'!O176&lt;&gt;"","Ja","Nei"))</f>
        <v/>
      </c>
      <c r="E186" s="553" t="str">
        <f>IF('04 Brukerregistrering'!I176="","",'04 Brukerregistrering'!I176)</f>
        <v/>
      </c>
      <c r="F186" s="556"/>
      <c r="G186" s="62"/>
      <c r="H186" s="62"/>
      <c r="I186" s="433"/>
      <c r="J186" s="557"/>
      <c r="K186" s="563"/>
      <c r="L186" s="467" t="str">
        <f t="shared" si="17"/>
        <v/>
      </c>
      <c r="M186" s="62"/>
      <c r="N186" s="63"/>
      <c r="O186" s="62"/>
      <c r="P186" s="433"/>
      <c r="Q186" s="576"/>
      <c r="R186" s="60"/>
      <c r="S186" s="58"/>
      <c r="T186" s="59"/>
      <c r="U186" s="59"/>
      <c r="V186" s="64"/>
      <c r="W186" s="467" t="str">
        <f t="shared" si="18"/>
        <v/>
      </c>
      <c r="X186" s="62"/>
      <c r="Y186" s="62"/>
      <c r="Z186" s="62"/>
      <c r="AA186" s="433"/>
      <c r="AB186" s="557"/>
      <c r="AC186" s="60"/>
      <c r="AD186" s="58"/>
      <c r="AE186" s="59"/>
      <c r="AF186" s="59"/>
      <c r="AG186" s="64"/>
      <c r="AH186" s="467" t="str">
        <f t="shared" si="19"/>
        <v/>
      </c>
      <c r="AI186" s="63"/>
      <c r="AJ186" s="62"/>
      <c r="AK186" s="62"/>
      <c r="AL186" s="433"/>
      <c r="AM186" s="557"/>
      <c r="AN186" s="60"/>
      <c r="AO186" s="58"/>
      <c r="AP186" s="59"/>
      <c r="AQ186" s="59"/>
      <c r="AR186" s="64"/>
      <c r="AS186" s="467" t="str">
        <f t="shared" si="20"/>
        <v/>
      </c>
      <c r="AT186" s="63"/>
      <c r="AU186" s="62"/>
      <c r="AV186" s="62"/>
      <c r="AW186" s="433"/>
      <c r="AX186" s="557"/>
      <c r="AY186" s="8"/>
      <c r="AZ186" s="3"/>
      <c r="BA186" s="18"/>
      <c r="BB186" s="18"/>
      <c r="BC186" s="12"/>
      <c r="BD186" s="416"/>
    </row>
    <row r="187" spans="1:56" s="152" customFormat="1" ht="40.35" customHeight="1" outlineLevel="1">
      <c r="A187" s="417"/>
      <c r="B187" s="554" t="str">
        <f>IF('04 Brukerregistrering'!C177="","",'04 Brukerregistrering'!C177)</f>
        <v/>
      </c>
      <c r="C187" s="446" t="str">
        <f>IF('04 Brukerregistrering'!G177="","",'04 Brukerregistrering'!G177)</f>
        <v/>
      </c>
      <c r="D187" s="588" t="str">
        <f>IF(B187="","",IF('04 Brukerregistrering'!O177&lt;&gt;"","Ja","Nei"))</f>
        <v/>
      </c>
      <c r="E187" s="553" t="str">
        <f>IF('04 Brukerregistrering'!I177="","",'04 Brukerregistrering'!I177)</f>
        <v/>
      </c>
      <c r="F187" s="556"/>
      <c r="G187" s="62"/>
      <c r="H187" s="62"/>
      <c r="I187" s="433"/>
      <c r="J187" s="557"/>
      <c r="K187" s="563"/>
      <c r="L187" s="467" t="str">
        <f t="shared" si="17"/>
        <v/>
      </c>
      <c r="M187" s="62"/>
      <c r="N187" s="63"/>
      <c r="O187" s="62"/>
      <c r="P187" s="433"/>
      <c r="Q187" s="576"/>
      <c r="R187" s="57"/>
      <c r="S187" s="58"/>
      <c r="T187" s="59"/>
      <c r="U187" s="59"/>
      <c r="V187" s="64"/>
      <c r="W187" s="467" t="str">
        <f t="shared" si="18"/>
        <v/>
      </c>
      <c r="X187" s="62"/>
      <c r="Y187" s="62"/>
      <c r="Z187" s="62"/>
      <c r="AA187" s="433"/>
      <c r="AB187" s="557"/>
      <c r="AC187" s="57"/>
      <c r="AD187" s="58"/>
      <c r="AE187" s="59"/>
      <c r="AF187" s="59"/>
      <c r="AG187" s="65"/>
      <c r="AH187" s="467" t="str">
        <f t="shared" si="19"/>
        <v/>
      </c>
      <c r="AI187" s="62"/>
      <c r="AJ187" s="62"/>
      <c r="AK187" s="62"/>
      <c r="AL187" s="433"/>
      <c r="AM187" s="557"/>
      <c r="AN187" s="57"/>
      <c r="AO187" s="58"/>
      <c r="AP187" s="59"/>
      <c r="AQ187" s="59"/>
      <c r="AR187" s="65"/>
      <c r="AS187" s="467" t="str">
        <f t="shared" si="20"/>
        <v/>
      </c>
      <c r="AT187" s="62"/>
      <c r="AU187" s="62"/>
      <c r="AV187" s="62"/>
      <c r="AW187" s="433"/>
      <c r="AX187" s="557"/>
      <c r="AY187" s="8"/>
      <c r="AZ187" s="3"/>
      <c r="BA187" s="18"/>
      <c r="BB187" s="18"/>
      <c r="BC187" s="12"/>
      <c r="BD187" s="416"/>
    </row>
    <row r="188" spans="1:56" s="152" customFormat="1" ht="40.35" customHeight="1" outlineLevel="1">
      <c r="A188" s="417"/>
      <c r="B188" s="554" t="str">
        <f>IF('04 Brukerregistrering'!C178="","",'04 Brukerregistrering'!C178)</f>
        <v/>
      </c>
      <c r="C188" s="446" t="str">
        <f>IF('04 Brukerregistrering'!G178="","",'04 Brukerregistrering'!G178)</f>
        <v/>
      </c>
      <c r="D188" s="588" t="str">
        <f>IF(B188="","",IF('04 Brukerregistrering'!O178&lt;&gt;"","Ja","Nei"))</f>
        <v/>
      </c>
      <c r="E188" s="553" t="str">
        <f>IF('04 Brukerregistrering'!I178="","",'04 Brukerregistrering'!I178)</f>
        <v/>
      </c>
      <c r="F188" s="556"/>
      <c r="G188" s="62"/>
      <c r="H188" s="62"/>
      <c r="I188" s="433"/>
      <c r="J188" s="557"/>
      <c r="K188" s="563"/>
      <c r="L188" s="467" t="str">
        <f t="shared" si="17"/>
        <v/>
      </c>
      <c r="M188" s="62"/>
      <c r="N188" s="63"/>
      <c r="O188" s="62"/>
      <c r="P188" s="433"/>
      <c r="Q188" s="576"/>
      <c r="R188" s="60"/>
      <c r="S188" s="58"/>
      <c r="T188" s="59"/>
      <c r="U188" s="59"/>
      <c r="V188" s="64"/>
      <c r="W188" s="467" t="str">
        <f t="shared" si="18"/>
        <v/>
      </c>
      <c r="X188" s="62"/>
      <c r="Y188" s="62"/>
      <c r="Z188" s="62"/>
      <c r="AA188" s="433"/>
      <c r="AB188" s="557"/>
      <c r="AC188" s="60"/>
      <c r="AD188" s="58"/>
      <c r="AE188" s="59"/>
      <c r="AF188" s="59"/>
      <c r="AG188" s="64"/>
      <c r="AH188" s="467" t="str">
        <f t="shared" si="19"/>
        <v/>
      </c>
      <c r="AI188" s="63"/>
      <c r="AJ188" s="62"/>
      <c r="AK188" s="62"/>
      <c r="AL188" s="433"/>
      <c r="AM188" s="557"/>
      <c r="AN188" s="60"/>
      <c r="AO188" s="58"/>
      <c r="AP188" s="59"/>
      <c r="AQ188" s="59"/>
      <c r="AR188" s="64"/>
      <c r="AS188" s="467" t="str">
        <f t="shared" si="20"/>
        <v/>
      </c>
      <c r="AT188" s="63"/>
      <c r="AU188" s="62"/>
      <c r="AV188" s="62"/>
      <c r="AW188" s="433"/>
      <c r="AX188" s="557"/>
      <c r="AY188" s="8"/>
      <c r="AZ188" s="3"/>
      <c r="BA188" s="18"/>
      <c r="BB188" s="18"/>
      <c r="BC188" s="12"/>
      <c r="BD188" s="416"/>
    </row>
    <row r="189" spans="1:56" s="152" customFormat="1" ht="40.35" customHeight="1" outlineLevel="1">
      <c r="A189" s="417"/>
      <c r="B189" s="554" t="str">
        <f>IF('04 Brukerregistrering'!C179="","",'04 Brukerregistrering'!C179)</f>
        <v/>
      </c>
      <c r="C189" s="446" t="str">
        <f>IF('04 Brukerregistrering'!G179="","",'04 Brukerregistrering'!G179)</f>
        <v/>
      </c>
      <c r="D189" s="588" t="str">
        <f>IF(B189="","",IF('04 Brukerregistrering'!O179&lt;&gt;"","Ja","Nei"))</f>
        <v/>
      </c>
      <c r="E189" s="553" t="str">
        <f>IF('04 Brukerregistrering'!I179="","",'04 Brukerregistrering'!I179)</f>
        <v/>
      </c>
      <c r="F189" s="556"/>
      <c r="G189" s="62"/>
      <c r="H189" s="62"/>
      <c r="I189" s="433"/>
      <c r="J189" s="557"/>
      <c r="K189" s="563"/>
      <c r="L189" s="467" t="str">
        <f t="shared" si="17"/>
        <v/>
      </c>
      <c r="M189" s="62"/>
      <c r="N189" s="63"/>
      <c r="O189" s="62"/>
      <c r="P189" s="433"/>
      <c r="Q189" s="576"/>
      <c r="R189" s="57"/>
      <c r="S189" s="58"/>
      <c r="T189" s="59"/>
      <c r="U189" s="59"/>
      <c r="V189" s="64"/>
      <c r="W189" s="467" t="str">
        <f t="shared" si="18"/>
        <v/>
      </c>
      <c r="X189" s="62"/>
      <c r="Y189" s="62"/>
      <c r="Z189" s="62"/>
      <c r="AA189" s="433"/>
      <c r="AB189" s="557"/>
      <c r="AC189" s="57"/>
      <c r="AD189" s="58"/>
      <c r="AE189" s="59"/>
      <c r="AF189" s="59"/>
      <c r="AG189" s="65"/>
      <c r="AH189" s="467" t="str">
        <f t="shared" si="19"/>
        <v/>
      </c>
      <c r="AI189" s="62"/>
      <c r="AJ189" s="62"/>
      <c r="AK189" s="62"/>
      <c r="AL189" s="433"/>
      <c r="AM189" s="557"/>
      <c r="AN189" s="57"/>
      <c r="AO189" s="58"/>
      <c r="AP189" s="59"/>
      <c r="AQ189" s="59"/>
      <c r="AR189" s="65"/>
      <c r="AS189" s="467" t="str">
        <f t="shared" si="20"/>
        <v/>
      </c>
      <c r="AT189" s="62"/>
      <c r="AU189" s="62"/>
      <c r="AV189" s="62"/>
      <c r="AW189" s="433"/>
      <c r="AX189" s="557"/>
      <c r="AY189" s="8"/>
      <c r="AZ189" s="3"/>
      <c r="BA189" s="18"/>
      <c r="BB189" s="18"/>
      <c r="BC189" s="12"/>
      <c r="BD189" s="416"/>
    </row>
    <row r="190" spans="1:56" s="152" customFormat="1" ht="40.35" customHeight="1" outlineLevel="1">
      <c r="A190" s="417"/>
      <c r="B190" s="554" t="str">
        <f>IF('04 Brukerregistrering'!C180="","",'04 Brukerregistrering'!C180)</f>
        <v/>
      </c>
      <c r="C190" s="446" t="str">
        <f>IF('04 Brukerregistrering'!G180="","",'04 Brukerregistrering'!G180)</f>
        <v/>
      </c>
      <c r="D190" s="588" t="str">
        <f>IF(B190="","",IF('04 Brukerregistrering'!O180&lt;&gt;"","Ja","Nei"))</f>
        <v/>
      </c>
      <c r="E190" s="553" t="str">
        <f>IF('04 Brukerregistrering'!I180="","",'04 Brukerregistrering'!I180)</f>
        <v/>
      </c>
      <c r="F190" s="556"/>
      <c r="G190" s="62"/>
      <c r="H190" s="62"/>
      <c r="I190" s="433"/>
      <c r="J190" s="557"/>
      <c r="K190" s="563"/>
      <c r="L190" s="467" t="str">
        <f t="shared" si="17"/>
        <v/>
      </c>
      <c r="M190" s="62"/>
      <c r="N190" s="63"/>
      <c r="O190" s="62"/>
      <c r="P190" s="433"/>
      <c r="Q190" s="576"/>
      <c r="R190" s="60"/>
      <c r="S190" s="58"/>
      <c r="T190" s="59"/>
      <c r="U190" s="59"/>
      <c r="V190" s="64"/>
      <c r="W190" s="467" t="str">
        <f t="shared" si="18"/>
        <v/>
      </c>
      <c r="X190" s="62"/>
      <c r="Y190" s="62"/>
      <c r="Z190" s="62"/>
      <c r="AA190" s="433"/>
      <c r="AB190" s="557"/>
      <c r="AC190" s="60"/>
      <c r="AD190" s="58"/>
      <c r="AE190" s="59"/>
      <c r="AF190" s="59"/>
      <c r="AG190" s="64"/>
      <c r="AH190" s="467" t="str">
        <f t="shared" si="19"/>
        <v/>
      </c>
      <c r="AI190" s="63"/>
      <c r="AJ190" s="62"/>
      <c r="AK190" s="62"/>
      <c r="AL190" s="433"/>
      <c r="AM190" s="557"/>
      <c r="AN190" s="60"/>
      <c r="AO190" s="58"/>
      <c r="AP190" s="59"/>
      <c r="AQ190" s="59"/>
      <c r="AR190" s="64"/>
      <c r="AS190" s="467" t="str">
        <f t="shared" si="20"/>
        <v/>
      </c>
      <c r="AT190" s="63"/>
      <c r="AU190" s="62"/>
      <c r="AV190" s="62"/>
      <c r="AW190" s="433"/>
      <c r="AX190" s="557"/>
      <c r="AY190" s="8"/>
      <c r="AZ190" s="3"/>
      <c r="BA190" s="18"/>
      <c r="BB190" s="18"/>
      <c r="BC190" s="12"/>
      <c r="BD190" s="416"/>
    </row>
    <row r="191" spans="1:56" s="152" customFormat="1" ht="40.35" customHeight="1" outlineLevel="1">
      <c r="A191" s="417"/>
      <c r="B191" s="554" t="str">
        <f>IF('04 Brukerregistrering'!C181="","",'04 Brukerregistrering'!C181)</f>
        <v/>
      </c>
      <c r="C191" s="446" t="str">
        <f>IF('04 Brukerregistrering'!G181="","",'04 Brukerregistrering'!G181)</f>
        <v/>
      </c>
      <c r="D191" s="588" t="str">
        <f>IF(B191="","",IF('04 Brukerregistrering'!O181&lt;&gt;"","Ja","Nei"))</f>
        <v/>
      </c>
      <c r="E191" s="553" t="str">
        <f>IF('04 Brukerregistrering'!I181="","",'04 Brukerregistrering'!I181)</f>
        <v/>
      </c>
      <c r="F191" s="556"/>
      <c r="G191" s="62"/>
      <c r="H191" s="62"/>
      <c r="I191" s="433"/>
      <c r="J191" s="557"/>
      <c r="K191" s="563"/>
      <c r="L191" s="467" t="str">
        <f t="shared" si="17"/>
        <v/>
      </c>
      <c r="M191" s="62"/>
      <c r="N191" s="63"/>
      <c r="O191" s="62"/>
      <c r="P191" s="433"/>
      <c r="Q191" s="576"/>
      <c r="R191" s="57"/>
      <c r="S191" s="58"/>
      <c r="T191" s="59"/>
      <c r="U191" s="59"/>
      <c r="V191" s="64"/>
      <c r="W191" s="467" t="str">
        <f t="shared" si="18"/>
        <v/>
      </c>
      <c r="X191" s="62"/>
      <c r="Y191" s="62"/>
      <c r="Z191" s="62"/>
      <c r="AA191" s="433"/>
      <c r="AB191" s="557"/>
      <c r="AC191" s="57"/>
      <c r="AD191" s="58"/>
      <c r="AE191" s="59"/>
      <c r="AF191" s="59"/>
      <c r="AG191" s="65"/>
      <c r="AH191" s="467" t="str">
        <f t="shared" si="19"/>
        <v/>
      </c>
      <c r="AI191" s="62"/>
      <c r="AJ191" s="62"/>
      <c r="AK191" s="62"/>
      <c r="AL191" s="433"/>
      <c r="AM191" s="557"/>
      <c r="AN191" s="57"/>
      <c r="AO191" s="58"/>
      <c r="AP191" s="59"/>
      <c r="AQ191" s="59"/>
      <c r="AR191" s="65"/>
      <c r="AS191" s="467" t="str">
        <f t="shared" si="20"/>
        <v/>
      </c>
      <c r="AT191" s="62"/>
      <c r="AU191" s="62"/>
      <c r="AV191" s="62"/>
      <c r="AW191" s="433"/>
      <c r="AX191" s="557"/>
      <c r="AY191" s="8"/>
      <c r="AZ191" s="3"/>
      <c r="BA191" s="18"/>
      <c r="BB191" s="18"/>
      <c r="BC191" s="12"/>
      <c r="BD191" s="416"/>
    </row>
    <row r="192" spans="1:56" s="152" customFormat="1" ht="40.35" customHeight="1" outlineLevel="1" thickBot="1">
      <c r="A192" s="417"/>
      <c r="B192" s="554" t="str">
        <f>IF('04 Brukerregistrering'!C182="","",'04 Brukerregistrering'!C182)</f>
        <v/>
      </c>
      <c r="C192" s="446" t="str">
        <f>IF('04 Brukerregistrering'!G182="","",'04 Brukerregistrering'!G182)</f>
        <v/>
      </c>
      <c r="D192" s="588" t="str">
        <f>IF(B192="","",IF('04 Brukerregistrering'!O182&lt;&gt;"","Ja","Nei"))</f>
        <v/>
      </c>
      <c r="E192" s="553" t="str">
        <f>IF('04 Brukerregistrering'!I182="","",'04 Brukerregistrering'!I182)</f>
        <v/>
      </c>
      <c r="F192" s="558"/>
      <c r="G192" s="438"/>
      <c r="H192" s="438"/>
      <c r="I192" s="439"/>
      <c r="J192" s="559"/>
      <c r="K192" s="564"/>
      <c r="L192" s="468" t="str">
        <f t="shared" si="17"/>
        <v/>
      </c>
      <c r="M192" s="438"/>
      <c r="N192" s="440"/>
      <c r="O192" s="438"/>
      <c r="P192" s="439"/>
      <c r="Q192" s="577"/>
      <c r="R192" s="441"/>
      <c r="S192" s="442"/>
      <c r="T192" s="443"/>
      <c r="U192" s="443"/>
      <c r="V192" s="444"/>
      <c r="W192" s="468" t="str">
        <f t="shared" si="18"/>
        <v/>
      </c>
      <c r="X192" s="438"/>
      <c r="Y192" s="438"/>
      <c r="Z192" s="438"/>
      <c r="AA192" s="439"/>
      <c r="AB192" s="559"/>
      <c r="AC192" s="441"/>
      <c r="AD192" s="442"/>
      <c r="AE192" s="443"/>
      <c r="AF192" s="443"/>
      <c r="AG192" s="445"/>
      <c r="AH192" s="468" t="str">
        <f t="shared" si="19"/>
        <v/>
      </c>
      <c r="AI192" s="438"/>
      <c r="AJ192" s="438"/>
      <c r="AK192" s="438"/>
      <c r="AL192" s="439"/>
      <c r="AM192" s="559"/>
      <c r="AN192" s="441"/>
      <c r="AO192" s="442"/>
      <c r="AP192" s="443"/>
      <c r="AQ192" s="443"/>
      <c r="AR192" s="445"/>
      <c r="AS192" s="468" t="str">
        <f t="shared" si="20"/>
        <v/>
      </c>
      <c r="AT192" s="438"/>
      <c r="AU192" s="438"/>
      <c r="AV192" s="438"/>
      <c r="AW192" s="439"/>
      <c r="AX192" s="559"/>
      <c r="AY192" s="8"/>
      <c r="AZ192" s="3"/>
      <c r="BA192" s="18"/>
      <c r="BB192" s="18"/>
      <c r="BC192" s="12"/>
      <c r="BD192" s="416"/>
    </row>
    <row r="193" spans="1:56" s="152" customFormat="1" ht="40.35" customHeight="1" thickBot="1">
      <c r="A193" s="417"/>
      <c r="B193" s="692" t="s">
        <v>120</v>
      </c>
      <c r="C193" s="692"/>
      <c r="D193" s="692"/>
      <c r="E193" s="692"/>
      <c r="F193" s="560"/>
      <c r="G193" s="434">
        <f>SUM(G19:G192)</f>
        <v>38</v>
      </c>
      <c r="H193" s="434">
        <f>SUM(H19:H192)</f>
        <v>6800</v>
      </c>
      <c r="I193" s="447">
        <f>SUM(I19:I192)</f>
        <v>23</v>
      </c>
      <c r="J193" s="561">
        <f>SUM(J19:J192)</f>
        <v>9</v>
      </c>
      <c r="K193" s="436"/>
      <c r="L193" s="436"/>
      <c r="M193" s="435">
        <f t="shared" ref="M193:U193" si="21">SUM(M19:M192)</f>
        <v>33</v>
      </c>
      <c r="N193" s="435">
        <f t="shared" si="21"/>
        <v>3305</v>
      </c>
      <c r="O193" s="435">
        <f t="shared" si="21"/>
        <v>14</v>
      </c>
      <c r="P193" s="449">
        <f>SUM(P19:P192)</f>
        <v>4</v>
      </c>
      <c r="Q193" s="580">
        <f t="shared" si="21"/>
        <v>0</v>
      </c>
      <c r="R193" s="581">
        <f t="shared" si="21"/>
        <v>0</v>
      </c>
      <c r="S193" s="582">
        <f t="shared" si="21"/>
        <v>0</v>
      </c>
      <c r="T193" s="582">
        <f t="shared" si="21"/>
        <v>0</v>
      </c>
      <c r="U193" s="583">
        <f t="shared" si="21"/>
        <v>0</v>
      </c>
      <c r="V193" s="578"/>
      <c r="W193" s="437"/>
      <c r="X193" s="435">
        <f t="shared" ref="X193:AF193" si="22">SUM(X19:X192)</f>
        <v>0</v>
      </c>
      <c r="Y193" s="435">
        <f t="shared" si="22"/>
        <v>0</v>
      </c>
      <c r="Z193" s="435">
        <f t="shared" si="22"/>
        <v>0</v>
      </c>
      <c r="AA193" s="449">
        <f t="shared" si="22"/>
        <v>0</v>
      </c>
      <c r="AB193" s="565">
        <f t="shared" si="22"/>
        <v>0</v>
      </c>
      <c r="AC193" s="448">
        <f t="shared" si="22"/>
        <v>300</v>
      </c>
      <c r="AD193" s="435">
        <f t="shared" si="22"/>
        <v>0</v>
      </c>
      <c r="AE193" s="435">
        <f t="shared" si="22"/>
        <v>0</v>
      </c>
      <c r="AF193" s="449">
        <f t="shared" si="22"/>
        <v>0</v>
      </c>
      <c r="AG193" s="436"/>
      <c r="AH193" s="437"/>
      <c r="AI193" s="435">
        <f t="shared" ref="AI193:AQ193" si="23">SUM(AI19:AI192)</f>
        <v>0</v>
      </c>
      <c r="AJ193" s="435">
        <f t="shared" si="23"/>
        <v>0</v>
      </c>
      <c r="AK193" s="435">
        <f t="shared" si="23"/>
        <v>0</v>
      </c>
      <c r="AL193" s="449">
        <f t="shared" si="23"/>
        <v>0</v>
      </c>
      <c r="AM193" s="565">
        <f t="shared" si="23"/>
        <v>0</v>
      </c>
      <c r="AN193" s="448">
        <f t="shared" si="23"/>
        <v>0</v>
      </c>
      <c r="AO193" s="435">
        <f t="shared" si="23"/>
        <v>0</v>
      </c>
      <c r="AP193" s="435">
        <f t="shared" si="23"/>
        <v>0</v>
      </c>
      <c r="AQ193" s="449">
        <f t="shared" si="23"/>
        <v>0</v>
      </c>
      <c r="AR193" s="436"/>
      <c r="AS193" s="437"/>
      <c r="AT193" s="435">
        <f t="shared" ref="AT193:BB193" si="24">SUM(AT19:AT192)</f>
        <v>0</v>
      </c>
      <c r="AU193" s="435">
        <f t="shared" si="24"/>
        <v>0</v>
      </c>
      <c r="AV193" s="435">
        <f t="shared" si="24"/>
        <v>0</v>
      </c>
      <c r="AW193" s="449">
        <f t="shared" si="24"/>
        <v>0</v>
      </c>
      <c r="AX193" s="565">
        <f t="shared" si="24"/>
        <v>0</v>
      </c>
      <c r="AY193" s="156">
        <f t="shared" si="24"/>
        <v>0</v>
      </c>
      <c r="AZ193" s="66">
        <f t="shared" si="24"/>
        <v>0</v>
      </c>
      <c r="BA193" s="66">
        <f t="shared" si="24"/>
        <v>0</v>
      </c>
      <c r="BB193" s="67">
        <f t="shared" si="24"/>
        <v>0</v>
      </c>
      <c r="BC193" s="12"/>
      <c r="BD193" s="416"/>
    </row>
    <row r="194" spans="1:56" s="152" customFormat="1" ht="40.35" customHeight="1">
      <c r="A194" s="417"/>
      <c r="B194" s="689" t="s">
        <v>121</v>
      </c>
      <c r="C194" s="690"/>
      <c r="D194" s="690"/>
      <c r="E194" s="691"/>
      <c r="F194" s="452"/>
      <c r="G194" s="452">
        <f>COUNTIF(G19:G192, "&gt;0")</f>
        <v>10</v>
      </c>
      <c r="H194" s="452">
        <f>COUNTIF(H19:H192, "&gt;0")</f>
        <v>9</v>
      </c>
      <c r="I194" s="88">
        <f>COUNTIF(I19:I192, "&gt;0")</f>
        <v>4</v>
      </c>
      <c r="J194" s="452">
        <f>COUNTIF(J19:J192, "&gt;0")</f>
        <v>3</v>
      </c>
      <c r="K194" s="452">
        <f t="shared" ref="K194:AX194" si="25">COUNTIF(K19:K192, "&gt;0")</f>
        <v>11</v>
      </c>
      <c r="L194" s="452">
        <f t="shared" si="25"/>
        <v>11</v>
      </c>
      <c r="M194" s="452">
        <f t="shared" si="25"/>
        <v>8</v>
      </c>
      <c r="N194" s="452">
        <f t="shared" si="25"/>
        <v>9</v>
      </c>
      <c r="O194" s="452">
        <f t="shared" si="25"/>
        <v>4</v>
      </c>
      <c r="P194" s="88">
        <f t="shared" si="25"/>
        <v>1</v>
      </c>
      <c r="Q194" s="566">
        <f t="shared" si="25"/>
        <v>0</v>
      </c>
      <c r="R194" s="2">
        <f t="shared" si="25"/>
        <v>0</v>
      </c>
      <c r="S194" s="2">
        <f t="shared" si="25"/>
        <v>0</v>
      </c>
      <c r="T194" s="2">
        <f t="shared" si="25"/>
        <v>0</v>
      </c>
      <c r="U194" s="2">
        <f t="shared" si="25"/>
        <v>0</v>
      </c>
      <c r="V194" s="584">
        <f t="shared" si="25"/>
        <v>0</v>
      </c>
      <c r="W194" s="90">
        <f t="shared" si="25"/>
        <v>0</v>
      </c>
      <c r="X194" s="452">
        <f t="shared" si="25"/>
        <v>0</v>
      </c>
      <c r="Y194" s="452">
        <f t="shared" si="25"/>
        <v>0</v>
      </c>
      <c r="Z194" s="452">
        <f t="shared" si="25"/>
        <v>0</v>
      </c>
      <c r="AA194" s="88">
        <f t="shared" si="25"/>
        <v>0</v>
      </c>
      <c r="AB194" s="452">
        <f t="shared" si="25"/>
        <v>0</v>
      </c>
      <c r="AC194" s="90">
        <f t="shared" si="25"/>
        <v>5</v>
      </c>
      <c r="AD194" s="452">
        <f t="shared" si="25"/>
        <v>0</v>
      </c>
      <c r="AE194" s="452">
        <f t="shared" si="25"/>
        <v>0</v>
      </c>
      <c r="AF194" s="88">
        <f t="shared" si="25"/>
        <v>0</v>
      </c>
      <c r="AG194" s="452">
        <f>COUNTIF(AG19:AG192, "&gt;0")</f>
        <v>0</v>
      </c>
      <c r="AH194" s="452">
        <f t="shared" si="25"/>
        <v>0</v>
      </c>
      <c r="AI194" s="452">
        <f t="shared" si="25"/>
        <v>0</v>
      </c>
      <c r="AJ194" s="452">
        <f t="shared" si="25"/>
        <v>0</v>
      </c>
      <c r="AK194" s="452">
        <f t="shared" si="25"/>
        <v>0</v>
      </c>
      <c r="AL194" s="88">
        <f t="shared" si="25"/>
        <v>0</v>
      </c>
      <c r="AM194" s="452">
        <f t="shared" si="25"/>
        <v>0</v>
      </c>
      <c r="AN194" s="90">
        <f t="shared" si="25"/>
        <v>0</v>
      </c>
      <c r="AO194" s="452">
        <f t="shared" si="25"/>
        <v>0</v>
      </c>
      <c r="AP194" s="452">
        <f t="shared" si="25"/>
        <v>0</v>
      </c>
      <c r="AQ194" s="88">
        <f t="shared" si="25"/>
        <v>0</v>
      </c>
      <c r="AR194" s="452">
        <f t="shared" si="25"/>
        <v>0</v>
      </c>
      <c r="AS194" s="452">
        <f t="shared" si="25"/>
        <v>0</v>
      </c>
      <c r="AT194" s="452">
        <f t="shared" si="25"/>
        <v>0</v>
      </c>
      <c r="AU194" s="452">
        <f t="shared" si="25"/>
        <v>0</v>
      </c>
      <c r="AV194" s="452">
        <f t="shared" si="25"/>
        <v>0</v>
      </c>
      <c r="AW194" s="88">
        <f t="shared" si="25"/>
        <v>0</v>
      </c>
      <c r="AX194" s="452">
        <f t="shared" si="25"/>
        <v>0</v>
      </c>
      <c r="BD194" s="417"/>
    </row>
    <row r="195" spans="1:56" s="152" customFormat="1" ht="40.35" customHeight="1" thickBot="1">
      <c r="A195" s="417"/>
      <c r="B195" s="676" t="s">
        <v>122</v>
      </c>
      <c r="C195" s="677"/>
      <c r="D195" s="677"/>
      <c r="E195" s="678"/>
      <c r="F195" s="567"/>
      <c r="G195" s="567"/>
      <c r="H195" s="567"/>
      <c r="I195" s="568"/>
      <c r="J195" s="567"/>
      <c r="K195" s="567"/>
      <c r="L195" s="567"/>
      <c r="M195" s="569">
        <f>SUMIF(M19:M192,"&lt;&gt;",G19:G192)</f>
        <v>38</v>
      </c>
      <c r="N195" s="569">
        <f>SUMIF(N19:N192,"&lt;&gt;",H19:H192)</f>
        <v>6800</v>
      </c>
      <c r="O195" s="569">
        <f>SUMIF(O19:O192,"&lt;&gt;",I19:I192)</f>
        <v>23</v>
      </c>
      <c r="P195" s="570">
        <f>SUMIF(P19:P192,"&lt;&gt;",J19:J192)</f>
        <v>9</v>
      </c>
      <c r="Q195" s="571"/>
      <c r="R195" s="574"/>
      <c r="S195" s="574"/>
      <c r="T195" s="574"/>
      <c r="U195" s="574"/>
      <c r="V195" s="579"/>
      <c r="W195" s="579"/>
      <c r="X195" s="569">
        <f>SUMIF(X19:X192,"&lt;&gt;",G19:G192)</f>
        <v>0</v>
      </c>
      <c r="Y195" s="569">
        <f>SUMIF(Y19:Y192,"&lt;&gt;",H19:H192)</f>
        <v>0</v>
      </c>
      <c r="Z195" s="569">
        <f>SUMIF(Z19:Z192,"&lt;&gt;",I19:I192)</f>
        <v>0</v>
      </c>
      <c r="AA195" s="570">
        <f>SUMIF(AA19:AA192,"&lt;&gt;",J19:J192)</f>
        <v>0</v>
      </c>
      <c r="AB195" s="571"/>
      <c r="AC195" s="572"/>
      <c r="AD195" s="569"/>
      <c r="AE195" s="569"/>
      <c r="AF195" s="570"/>
      <c r="AG195" s="571"/>
      <c r="AH195" s="571"/>
      <c r="AI195" s="569">
        <f>SUMIF(AI19:AI192,"&lt;&gt;",G19:G192)</f>
        <v>0</v>
      </c>
      <c r="AJ195" s="569">
        <f>SUMIF(AJ19:AJ192,"&lt;&gt;",H19:H192)</f>
        <v>0</v>
      </c>
      <c r="AK195" s="569">
        <f>SUMIF(AK19:AK192,"&lt;&gt;",I19:I192)</f>
        <v>0</v>
      </c>
      <c r="AL195" s="570">
        <f>SUMIF(AL19:AL192,"&lt;&gt;",J19:J192)</f>
        <v>0</v>
      </c>
      <c r="AM195" s="571"/>
      <c r="AN195" s="451"/>
      <c r="AO195" s="450"/>
      <c r="AP195" s="450"/>
      <c r="AQ195" s="573"/>
      <c r="AR195" s="571"/>
      <c r="AS195" s="571"/>
      <c r="AT195" s="569">
        <f>SUMIF(AT19:AT192,"&lt;&gt;",G19:G192)</f>
        <v>0</v>
      </c>
      <c r="AU195" s="569">
        <f>SUMIF(AU19:AU192,"&lt;&gt;",H19:H192)</f>
        <v>0</v>
      </c>
      <c r="AV195" s="569">
        <f>SUMIF(AV19:AV192,"&lt;&gt;",I19:I192)</f>
        <v>0</v>
      </c>
      <c r="AW195" s="570">
        <f>SUMIF(AW19:AW192,"&lt;&gt;",J19:J192)</f>
        <v>0</v>
      </c>
      <c r="AX195" s="571"/>
      <c r="BD195" s="417"/>
    </row>
    <row r="196" spans="1:56"/>
  </sheetData>
  <sheetProtection selectLockedCells="1"/>
  <mergeCells count="15">
    <mergeCell ref="AR17:AX17"/>
    <mergeCell ref="B195:E195"/>
    <mergeCell ref="B5:E6"/>
    <mergeCell ref="AC17:AF17"/>
    <mergeCell ref="B14:C14"/>
    <mergeCell ref="B12:C12"/>
    <mergeCell ref="E12:F12"/>
    <mergeCell ref="E14:F14"/>
    <mergeCell ref="B194:E194"/>
    <mergeCell ref="B193:E193"/>
    <mergeCell ref="F17:J17"/>
    <mergeCell ref="B17:E17"/>
    <mergeCell ref="K17:Q17"/>
    <mergeCell ref="V17:AB17"/>
    <mergeCell ref="AG17:AM17"/>
  </mergeCells>
  <conditionalFormatting sqref="B19:AX192">
    <cfRule type="expression" dxfId="12" priority="1">
      <formula>$D19="Ja"</formula>
    </cfRule>
  </conditionalFormatting>
  <dataValidations xWindow="935" yWindow="655" count="35">
    <dataValidation type="decimal" allowBlank="1" showInputMessage="1" showErrorMessage="1" sqref="AY19:AY23 AC19:AC192 AN19:AN192 R19:R192" xr:uid="{33011F51-461A-45BC-B856-D3377D053748}">
      <formula1>-1</formula1>
      <formula2>1000000</formula2>
    </dataValidation>
    <dataValidation type="date" allowBlank="1" showInputMessage="1" showErrorMessage="1" sqref="AG193 V193 K193:L193" xr:uid="{27B059C9-7160-454C-AE71-56F1D0E1019A}">
      <formula1>40179</formula1>
      <formula2>55153</formula2>
    </dataValidation>
    <dataValidation allowBlank="1" showInputMessage="1" showErrorMessage="1" promptTitle="Antall mnd mellom hver måling" sqref="H6:I7" xr:uid="{285C084D-9696-4474-B953-5B2CEF21CA32}"/>
    <dataValidation type="whole" operator="greaterThan" allowBlank="1" showInputMessage="1" showErrorMessage="1" sqref="B19:B192" xr:uid="{6B430A33-547A-41AC-B1E5-A09F537896C6}">
      <formula1>-1</formula1>
    </dataValidation>
    <dataValidation type="whole" allowBlank="1" showInputMessage="1" showErrorMessage="1" errorTitle="Feil" error="Inngangen må være et heltall. Sjekk at du har angitt korrekt antall besøk." promptTitle="Besøk i hjemmet" prompt="Angi det totale antall besøk per måned hvor helsetjenester ble utført i hjemmet." sqref="AT19:AT192" xr:uid="{1DE944C3-CC08-4EF9-860C-6AC74B741B2D}">
      <formula1>0</formula1>
      <formula2>1000000</formula2>
    </dataValidation>
    <dataValidation allowBlank="1" showInputMessage="1" showErrorMessage="1" promptTitle="Nullpunktsmåling" prompt="Hva er nullpunkt: Et representativt nivå for brukerens tjenesteforbruk før DHO starter." sqref="B12:D12" xr:uid="{7505F0E4-6989-434C-A424-1C7C6A00E8C5}"/>
    <dataValidation allowBlank="1" showInputMessage="1" showErrorMessage="1" promptTitle="Måleintervall" prompt="Skriv inn antall måneder mellom hver måling. Dette kan ikke endres underveis. F.eks. 1, 3 eller 4 måneder. " sqref="B14:D14" xr:uid="{2A536184-E47A-4638-B50C-BACAC4B3DA3A}"/>
    <dataValidation type="whole" allowBlank="1" showInputMessage="1" showErrorMessage="1" errorTitle="Feil" error="Du må skrive inn et heltall mellom 1 og 10. " promptTitle="Nullpunktsmåling" prompt="Hva er nullpunkt: Et representativt nivå for brukerens tjenesteforbruk før DHO starter." sqref="E12:F12" xr:uid="{A5910464-98C1-4715-AB9E-C55C53F5162F}">
      <formula1>1</formula1>
      <formula2>10</formula2>
    </dataValidation>
    <dataValidation type="date" allowBlank="1" showInputMessage="1" showErrorMessage="1" sqref="F2:F4 F6:F8 F11" xr:uid="{1B6DB526-33F3-40FB-940E-36444D7C3B1D}">
      <formula1>1</formula1>
      <formula2>31</formula2>
    </dataValidation>
    <dataValidation type="date" allowBlank="1" showInputMessage="1" showErrorMessage="1" promptTitle="Fyll inn dato" prompt="Fyll inn dato for registrering av nullpunktsmåling" sqref="F1 F16 F9:F10 F193:F195" xr:uid="{1411E0F8-E52C-4B22-B251-E8E521511726}">
      <formula1>45658</formula1>
      <formula2>47514</formula2>
    </dataValidation>
    <dataValidation type="date" allowBlank="1" showInputMessage="1" showErrorMessage="1" errorTitle="Ugyldig dato" error="Dato må være i formatet dd.mm.åååå. Sjekk at du har brukt riktig format." promptTitle="Dato for registrering" prompt="Skriv inn datoen for nullpunktsmåling i formatet dd.mm.åååå. Dette er når du starter registreringen av data." sqref="F19:F192" xr:uid="{BFEDB9F9-2CDC-4066-94C0-210B44E03BAD}">
      <formula1>44927</formula1>
      <formula2>47514</formula2>
    </dataValidation>
    <dataValidation type="whole" allowBlank="1" showInputMessage="1" showErrorMessage="1" errorTitle="Feil" error="Inngangen må være et heltall. Sjekk at du har angitt korrekt antall besøk." promptTitle="Besøk i hjemmet" prompt="Angi det totale antall besøk per måned hvor helsetjenester ble utført i hjemmet." sqref="G19:G192" xr:uid="{C922BC38-B4A4-4B8C-A12B-EC583012EDB9}">
      <formula1>1</formula1>
      <formula2>1000</formula2>
    </dataValidation>
    <dataValidation type="whole" allowBlank="1" showInputMessage="1" showErrorMessage="1" errorTitle="Feil" error="Inngangen må være et heltall. Sjekk at du har angitt korrekt antall dager." promptTitle="Døgn korttids/ØHD" prompt="Registrer antall dager på korttidsopphold eller Øyeblikkelig Hjelp Døgnopphold per måned." sqref="I19:I192" xr:uid="{D45D93CE-08FF-4901-8BAB-BFAE4FB65978}">
      <formula1>0</formula1>
      <formula2>1000</formula2>
    </dataValidation>
    <dataValidation type="whole" allowBlank="1" showInputMessage="1" showErrorMessage="1" errorTitle="Feil" error="Inngangen må være et heltall. Sjekk antall dager du har registrert." promptTitle="Sykehusdøgn" prompt="Angi antall dager per måned bruker var innlagt på sykehus." sqref="J19:J192 AW19:AW192" xr:uid="{1F9AF8BF-E569-45C2-8E4F-5CA71BB11DCE}">
      <formula1>0</formula1>
      <formula2>1000</formula2>
    </dataValidation>
    <dataValidation type="date" operator="greaterThan" allowBlank="1" showInputMessage="1" showErrorMessage="1" errorTitle="Feil" error="Datoen må være i dd.mm.åååå format og være etter _x000a_dato for nullpunktsmåling. Sjekk at datoen er korrekt." promptTitle="Dato (dd.mm.ååå)" prompt="Skriv inn dato i formatet dd.mm.åååå. Dato for Måling 1 må være etter dato for nullpunktsmåling." sqref="K19:K192" xr:uid="{D43C681B-025C-4213-A88B-573496787012}">
      <formula1>F19</formula1>
    </dataValidation>
    <dataValidation type="whole" allowBlank="1" showInputMessage="1" showErrorMessage="1" errorTitle="Feil" error="Inngangen må være et heltall. Sjekk at du har angitt korrekt antall besøk." promptTitle="Besøk i hjemmet" prompt="Angi det totale antall besøk per måned hvor helsetjenester ble utført i hjemmet." sqref="M19:M192" xr:uid="{FAECC957-9D4F-4253-8737-58D0F2C767AF}">
      <formula1>0</formula1>
      <formula2>1000</formula2>
    </dataValidation>
    <dataValidation type="whole" allowBlank="1" showInputMessage="1" showErrorMessage="1" errorTitle="Feil" error="Inngangen må være et heltall. Sjekk at du har angitt korrekt antall dager." promptTitle="Døgn korttids/ØHD" prompt="Registrer antall dager på korttidsopphold eller Øyeblikkelig Hjelp Døgnopphold per måned._x000a_" sqref="O19:O192" xr:uid="{02DA18F7-1515-4830-9290-0A6CB996BAAB}">
      <formula1>0</formula1>
      <formula2>100000000</formula2>
    </dataValidation>
    <dataValidation type="whole" allowBlank="1" showInputMessage="1" showErrorMessage="1" errorTitle="Feil" error="Inngangen må være et heltall. Sjekk antall dager du har registrert." promptTitle="Sykehusdøgn" prompt="Angi antall dager per måned bruker var innlagt på sykehus." sqref="P19:P192" xr:uid="{F453E9E9-B7E5-471C-BEB0-4CABFE7D7FD4}">
      <formula1>0</formula1>
      <formula2>10000</formula2>
    </dataValidation>
    <dataValidation type="date" operator="greaterThan" allowBlank="1" showInputMessage="1" showErrorMessage="1" errorTitle="Feil" error="Dato må være skrevet i formatet DD.MM.ÅÅÅÅ. Sjekk også at dato for måling 2 er etter dato for måling 1. " promptTitle="Dato (DD.MM.ÅÅÅÅ)" prompt="Skriv inn dato for måling i formatet DD.MM.ÅÅÅÅ. Dato for måling 2 må være etter dato for måling 1. " sqref="V19:V192" xr:uid="{9D1540C7-3846-47D0-AAFA-554CC14D468B}">
      <formula1>K19</formula1>
    </dataValidation>
    <dataValidation type="whole" allowBlank="1" showInputMessage="1" showErrorMessage="1" errorTitle="Feil" error="Inngangen må være et heltall. Sjekk at du har angitt korrekt antall besøk._x000a_" promptTitle="Besøk i hjemmet" prompt="Angi det totale antall besøk per måned hvor helsetjenester ble utført i hjemmet." sqref="X19:X192" xr:uid="{409A709E-368A-40B1-90B6-B2AE6F444238}">
      <formula1>0</formula1>
      <formula2>1000000</formula2>
    </dataValidation>
    <dataValidation type="whole" allowBlank="1" showInputMessage="1" showErrorMessage="1" errorTitle="Feil" error="Inngangen må være et heltall. Sjekk at du har angitt korrekt antall dager." promptTitle="Døgn korttids/DHØ" prompt="Registrer antall dager på korttidsopphold eller Øyeblikkelig Hjelp Døgnopphold per måned." sqref="Z19:Z192" xr:uid="{CA2142E5-0B11-4A91-8E64-585D164707F3}">
      <formula1>0</formula1>
      <formula2>1000000</formula2>
    </dataValidation>
    <dataValidation type="whole" allowBlank="1" showInputMessage="1" showErrorMessage="1" errorTitle="Feil" error="Inngangen må være et heltall. Sjekk antall dager du har registrert." promptTitle="Sykehusdøgn" prompt="Angi antall dager per måned bruker var innlagt på sykehus." sqref="AA19:AA192" xr:uid="{2A92B201-8E0E-48D7-AA5F-57B6B313E99C}">
      <formula1>0</formula1>
      <formula2>1000000</formula2>
    </dataValidation>
    <dataValidation type="whole" allowBlank="1" showInputMessage="1" showErrorMessage="1" errorTitle="Feil" error="Inngangen må være et heltall. Sjekk at du har angitt korrekt antall besøk." promptTitle="Besøk i hjemmet" prompt="Angi det totale antall besøk per måned hvor helsetjenester ble utført i hjemmet._x000a_" sqref="AI19:AI192" xr:uid="{DDE80360-77A5-480E-AF5A-DF52EA45A164}">
      <formula1>0</formula1>
      <formula2>1000000</formula2>
    </dataValidation>
    <dataValidation type="whole" allowBlank="1" showInputMessage="1" showErrorMessage="1" errorTitle="Feil" error="Inngangen må være et heltall. Sjekk at du har angitt korrekt antall dager." promptTitle="Døgn korttids/ØHD" prompt="Registrer antall dager på korttidsopphold eller Øyeblikkelig Hjelp Døgnopphold per måned." sqref="AK19:AK192" xr:uid="{3D539B72-0EF5-424E-8A0C-990956892BAA}">
      <formula1>0</formula1>
      <formula2>100000</formula2>
    </dataValidation>
    <dataValidation allowBlank="1" showInputMessage="1" showErrorMessage="1" errorTitle="Feil" error="Inngangen må være et heltall. Sjekk antall dager du har registrert." promptTitle="Sykehusdøgn" prompt="Angi antall dager per måned bruker var innlagt på sykehus." sqref="AL19:AL192" xr:uid="{E2DE2683-E2AE-4CBE-9502-13A8D8D479C3}"/>
    <dataValidation type="whole" allowBlank="1" showInputMessage="1" showErrorMessage="1" errorTitle="Feil" error="Inngangen må være et heltall. Sjekk at du har angitt korrekt antall dager." promptTitle="Døgn korttids/ØHD" prompt="Registrer antall dager på korttidsopphold eller Øyeblikkelig Hjelp Døgnopphold per måned." sqref="AV19:AV192" xr:uid="{EE2E97BC-CE5F-4CAE-8BF2-670DDF000645}">
      <formula1>0</formula1>
      <formula2>10000</formula2>
    </dataValidation>
    <dataValidation type="decimal" allowBlank="1" showInputMessage="1" showErrorMessage="1" errorTitle="Feil" error="Du må skrive inn et tall mellom 1 og 12. " promptTitle="Måleintervall" prompt="Skriv inn antall måneder mellom hver måling. Dette kan ikke endres underveis. F.eks. 1, 3 eller 4 måneder. " sqref="E14:F14" xr:uid="{83553669-A946-4FFC-B727-40E9DA0B186D}">
      <formula1>0</formula1>
      <formula2>12</formula2>
    </dataValidation>
    <dataValidation type="whole" allowBlank="1" showInputMessage="1" showErrorMessage="1" errorTitle="Feil" error="Inngangen må være et heltall. Sjekk hvor mange minutter du har angitt." promptTitle="Minutter i hjemmet" prompt="Samlet tid brukt på helsetjenester hjemme per måned i minutter. Eks. kjøring" sqref="H19:H193" xr:uid="{25BEC51A-2A3F-4E67-BE23-9384A52F6BE3}">
      <formula1>1</formula1>
      <formula2>100000</formula2>
    </dataValidation>
    <dataValidation allowBlank="1" showInputMessage="1" showErrorMessage="1" promptTitle="Minutter i hjemmet" prompt="Samlet tid brukt på helsetjenester hjemme per måned i minutter. Eks. kjøring" sqref="N19:N195" xr:uid="{3D8379F3-E583-4A88-A9BA-A8246C2EE71C}"/>
    <dataValidation allowBlank="1" showInputMessage="1" showErrorMessage="1" promptTitle="Minutter i hjemmet" prompt="Samlet tid brukt på helsetjenester hjemme per måned i minutter. Eks. kjøring_x000a_" sqref="Y19:Y196" xr:uid="{10D1F80E-E8CD-478C-9CF0-DFE0B4681871}"/>
    <dataValidation type="whole" allowBlank="1" showInputMessage="1" showErrorMessage="1" errorTitle="Feil" error="Inngangen må være et heltall. Sjekk hvor mange minutter du har angitt." promptTitle="Minutter i hjemmet" prompt="Samlet tid brukt på helsetjenester hjemme per måned i minutter. Eks. kjøring_x000a_" sqref="AJ19:AJ193" xr:uid="{CE1CE780-794B-49E9-840D-421123C244CD}">
      <formula1>0</formula1>
      <formula2>1000000</formula2>
    </dataValidation>
    <dataValidation type="whole" allowBlank="1" showInputMessage="1" showErrorMessage="1" errorTitle="Feil" error="Inngangen må være et heltall. Sjekk hvor mange minutter du har angitt." promptTitle="Minutter i hjemmet" prompt="Samlet tid brukt på helsetjenester hjemme per måned i minutter. Eks. kjøring_x000a_" sqref="AU19:AU193" xr:uid="{140056D9-A998-4DBF-A312-474967239863}">
      <formula1>0</formula1>
      <formula2>100000</formula2>
    </dataValidation>
    <dataValidation type="whole" allowBlank="1" showInputMessage="1" showErrorMessage="1" errorTitle="Feil" error="Må være et heltall." promptTitle="Forbrukte minutter DHO" prompt="Oppgi totalt tidsforbruk på digitale helsetjenester (DHO) denne måneden. Gir innsikt i bruk av digitale løsninger." sqref="Q19:Q196" xr:uid="{C1D16112-035E-4AC8-BC9A-BD61FAA1D20A}">
      <formula1>0</formula1>
      <formula2>10000</formula2>
    </dataValidation>
    <dataValidation type="whole" allowBlank="1" showInputMessage="1" showErrorMessage="1" errorTitle="Feil" error="Må være et heltall." promptTitle="Forbrukte minutter DHO" prompt="Oppgi totalt tidsforbruk på digitale helsetjenester (DHO) denne måneden. Gir innsikt i bruk av digitale løsninger." sqref="AB18:AB194 AM18:AM193 AX18:AX193" xr:uid="{87D1CE54-8D3F-4ED3-BDCE-B37F88D5EBBA}">
      <formula1>0</formula1>
      <formula2>100000</formula2>
    </dataValidation>
    <dataValidation type="date" operator="greaterThan" allowBlank="1" showInputMessage="1" showErrorMessage="1" errorTitle="Feil" error="Sjekk at dato er skrevet i riktig formaat DD.MM.ÅÅÅÅ. Dato for måling 3 må være etter dato for måling 2. " promptTitle="Dato (DD.MM.ÅÅÅÅ)" prompt="Skriv inn dato for hver måling. Dato for måling 3 må være etter dato for måling 2. " sqref="AG19:AG192" xr:uid="{029D8DF2-1B7B-4FA7-ABE5-107A58E1A668}">
      <formula1>V19</formula1>
    </dataValidation>
  </dataValidations>
  <pageMargins left="0.7" right="0.7" top="0.75" bottom="0.75" header="0.3" footer="0.3"/>
  <pageSetup paperSize="9" scale="1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EFF18-241E-4B5D-AC5C-53444FB1FE9F}">
  <sheetPr codeName="Sheet75">
    <tabColor rgb="FFDDEBF7"/>
    <pageSetUpPr fitToPage="1"/>
  </sheetPr>
  <dimension ref="A1:BI45"/>
  <sheetViews>
    <sheetView showZeros="0" topLeftCell="A4" zoomScale="70" zoomScaleNormal="70" workbookViewId="0">
      <selection activeCell="H3" sqref="H3"/>
    </sheetView>
  </sheetViews>
  <sheetFormatPr defaultColWidth="0" defaultRowHeight="15" zeroHeight="1" outlineLevelRow="1"/>
  <cols>
    <col min="1" max="1" width="10.7109375" style="278" customWidth="1"/>
    <col min="2" max="2" width="48" style="278" customWidth="1"/>
    <col min="3" max="3" width="30.7109375" style="278" customWidth="1"/>
    <col min="4" max="4" width="42.85546875" style="278" customWidth="1"/>
    <col min="5" max="5" width="30.7109375" style="278" customWidth="1"/>
    <col min="6" max="6" width="33.42578125" style="278" customWidth="1"/>
    <col min="7" max="7" width="30.7109375" style="278" customWidth="1"/>
    <col min="8" max="9" width="42.42578125" style="278" customWidth="1"/>
    <col min="10" max="10" width="10.7109375" style="278" customWidth="1"/>
    <col min="11" max="61" width="0" style="278" hidden="1" customWidth="1"/>
    <col min="62" max="16384" width="8.7109375" style="278" hidden="1"/>
  </cols>
  <sheetData>
    <row r="1" spans="1:41" customFormat="1" ht="14.85" customHeight="1">
      <c r="A1" s="629"/>
      <c r="B1" s="2"/>
      <c r="C1" s="630"/>
      <c r="D1" s="630"/>
      <c r="E1" s="630"/>
      <c r="F1" s="630"/>
      <c r="G1" s="630"/>
      <c r="H1" s="453"/>
      <c r="I1" s="453"/>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row>
    <row r="2" spans="1:41" customFormat="1" ht="77.099999999999994" customHeight="1">
      <c r="A2" s="629"/>
      <c r="B2" s="277"/>
      <c r="C2" s="630"/>
      <c r="D2" s="630"/>
      <c r="E2" s="630"/>
      <c r="F2" s="630"/>
      <c r="G2" s="630"/>
      <c r="H2" s="453"/>
      <c r="I2" s="453"/>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row>
    <row r="3" spans="1:41" customFormat="1" ht="100.35" customHeight="1">
      <c r="A3" s="469"/>
      <c r="B3" s="277"/>
      <c r="C3" s="630"/>
      <c r="D3" s="630"/>
      <c r="E3" s="630"/>
      <c r="F3" s="630"/>
      <c r="G3" s="630"/>
      <c r="H3" s="513" t="s">
        <v>123</v>
      </c>
      <c r="I3" s="514">
        <f>COUNTA('05 Målinger'!K19,'05 Målinger'!V19,'05 Målinger'!AG19,'05 Målinger'!AR19,)</f>
        <v>2</v>
      </c>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row>
    <row r="4" spans="1:41" customFormat="1" ht="409.5" customHeight="1">
      <c r="A4" s="2"/>
      <c r="B4" s="2"/>
      <c r="C4" s="630"/>
      <c r="D4" s="630"/>
      <c r="E4" s="630"/>
      <c r="F4" s="630"/>
      <c r="G4" s="630"/>
      <c r="H4" s="453"/>
      <c r="I4" s="453"/>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row>
    <row r="5" spans="1:41" customFormat="1">
      <c r="A5" s="278"/>
      <c r="B5" s="278"/>
      <c r="C5" s="278"/>
      <c r="D5" s="278"/>
      <c r="E5" s="278"/>
      <c r="F5" s="278"/>
      <c r="G5" s="278"/>
      <c r="H5" s="278"/>
      <c r="I5" s="278"/>
      <c r="J5" s="278"/>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row>
    <row r="6" spans="1:41" customFormat="1" ht="69.75" customHeight="1">
      <c r="A6" s="278"/>
      <c r="B6" s="602" t="s">
        <v>124</v>
      </c>
      <c r="C6" s="278"/>
      <c r="D6" s="278"/>
      <c r="E6" s="278"/>
      <c r="F6" s="278"/>
      <c r="G6" s="278"/>
      <c r="H6" s="278"/>
      <c r="I6" s="278"/>
      <c r="J6" s="278"/>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row>
    <row r="7" spans="1:41" s="5" customFormat="1" ht="83.1" customHeight="1">
      <c r="A7" s="454"/>
      <c r="B7" s="480" t="s">
        <v>125</v>
      </c>
      <c r="C7" s="458" t="s">
        <v>126</v>
      </c>
      <c r="D7" s="459" t="s">
        <v>99</v>
      </c>
      <c r="E7" s="459" t="s">
        <v>100</v>
      </c>
      <c r="F7" s="459" t="s">
        <v>102</v>
      </c>
      <c r="G7" s="459" t="s">
        <v>127</v>
      </c>
      <c r="H7" s="459" t="s">
        <v>128</v>
      </c>
      <c r="I7" s="704" t="s">
        <v>250</v>
      </c>
      <c r="J7" s="45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row>
    <row r="8" spans="1:41" customFormat="1" ht="70.349999999999994" customHeight="1">
      <c r="A8" s="278"/>
      <c r="B8" s="507" t="s">
        <v>129</v>
      </c>
      <c r="C8" s="481">
        <f>'05 Målinger'!G193</f>
        <v>38</v>
      </c>
      <c r="D8" s="482">
        <f>'05 Målinger'!M193</f>
        <v>33</v>
      </c>
      <c r="E8" s="482">
        <f>'05 Målinger'!X193</f>
        <v>0</v>
      </c>
      <c r="F8" s="482">
        <f>'05 Målinger'!AI193</f>
        <v>0</v>
      </c>
      <c r="G8" s="482">
        <f>'05 Målinger'!AT193</f>
        <v>0</v>
      </c>
      <c r="H8" s="483">
        <f>SUM(D8:G8)</f>
        <v>33</v>
      </c>
      <c r="I8" s="483"/>
      <c r="J8" s="278"/>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row>
    <row r="9" spans="1:41" customFormat="1" ht="70.349999999999994" customHeight="1">
      <c r="A9" s="278"/>
      <c r="B9" s="507" t="s">
        <v>130</v>
      </c>
      <c r="C9" s="481">
        <f>'05 Målinger'!H193</f>
        <v>6800</v>
      </c>
      <c r="D9" s="482">
        <f>'05 Målinger'!N193</f>
        <v>3305</v>
      </c>
      <c r="E9" s="482">
        <f>'05 Målinger'!Y193</f>
        <v>0</v>
      </c>
      <c r="F9" s="482">
        <f>'05 Målinger'!AJ193</f>
        <v>0</v>
      </c>
      <c r="G9" s="482">
        <f>'05 Målinger'!AU193</f>
        <v>0</v>
      </c>
      <c r="H9" s="483">
        <f>SUM(D9:G9)</f>
        <v>3305</v>
      </c>
      <c r="I9" s="483"/>
      <c r="J9" s="278"/>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row>
    <row r="10" spans="1:41" customFormat="1" ht="106.5" customHeight="1">
      <c r="A10" s="278"/>
      <c r="B10" s="507" t="s">
        <v>131</v>
      </c>
      <c r="C10" s="481">
        <f>IFERROR('05 Målinger'!H193/'05 Målinger'!H194,0)</f>
        <v>755.55555555555554</v>
      </c>
      <c r="D10" s="482">
        <f>IFERROR('05 Målinger'!N193/'05 Målinger'!N194,0)</f>
        <v>367.22222222222223</v>
      </c>
      <c r="E10" s="482">
        <f>IFERROR('05 Målinger'!Y193/'05 Målinger'!Y194,0)</f>
        <v>0</v>
      </c>
      <c r="F10" s="482">
        <f>IFERROR('05 Målinger'!AJ193/'05 Målinger'!AJ194,0)</f>
        <v>0</v>
      </c>
      <c r="G10" s="482">
        <f>IFERROR('05 Målinger'!AU193/'05 Målinger'!AU194,0)</f>
        <v>0</v>
      </c>
      <c r="H10" s="484">
        <f>SUM(D10:G10)</f>
        <v>367.22222222222223</v>
      </c>
      <c r="I10" s="483"/>
      <c r="J10" s="278"/>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row>
    <row r="11" spans="1:41" customFormat="1" ht="99" hidden="1" customHeight="1" outlineLevel="1">
      <c r="A11" s="278"/>
      <c r="B11" s="508" t="s">
        <v>132</v>
      </c>
      <c r="C11" s="485"/>
      <c r="D11" s="486">
        <f>'05 Målinger'!N195</f>
        <v>6800</v>
      </c>
      <c r="E11" s="486">
        <f>'05 Målinger'!Y195</f>
        <v>0</v>
      </c>
      <c r="F11" s="486">
        <f>'05 Målinger'!AJ195</f>
        <v>0</v>
      </c>
      <c r="G11" s="486">
        <f>'05 Målinger'!AU195</f>
        <v>0</v>
      </c>
      <c r="H11" s="487">
        <f t="shared" ref="H8:H13" si="0">SUM(C11:G11)</f>
        <v>6800</v>
      </c>
      <c r="I11" s="483">
        <f>AVERAGEIF(D11:G11,"&lt;&gt;0")</f>
        <v>6800</v>
      </c>
      <c r="J11" s="278"/>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row>
    <row r="12" spans="1:41" customFormat="1" ht="71.25" customHeight="1" collapsed="1">
      <c r="A12" s="278"/>
      <c r="B12" s="507" t="s">
        <v>133</v>
      </c>
      <c r="C12" s="481">
        <f>'kjøring-støtteark'!D185</f>
        <v>840</v>
      </c>
      <c r="D12" s="482">
        <f>'kjøring-støtteark'!E185</f>
        <v>730</v>
      </c>
      <c r="E12" s="482">
        <f>'kjøring-støtteark'!F185</f>
        <v>0</v>
      </c>
      <c r="F12" s="482">
        <f>'kjøring-støtteark'!G185</f>
        <v>0</v>
      </c>
      <c r="G12" s="482">
        <f>'kjøring-støtteark'!H185</f>
        <v>0</v>
      </c>
      <c r="H12" s="484">
        <f>SUM(D12:G12)</f>
        <v>730</v>
      </c>
      <c r="I12" s="483"/>
      <c r="J12" s="278"/>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row>
    <row r="13" spans="1:41" customFormat="1" ht="90.75" hidden="1" customHeight="1">
      <c r="A13" s="278"/>
      <c r="B13" s="507" t="s">
        <v>134</v>
      </c>
      <c r="C13" s="485"/>
      <c r="D13" s="482">
        <f>'05 Målinger'!Q193</f>
        <v>0</v>
      </c>
      <c r="E13" s="482">
        <f>'05 Målinger'!AB193</f>
        <v>0</v>
      </c>
      <c r="F13" s="482">
        <f>'05 Målinger'!AM193</f>
        <v>0</v>
      </c>
      <c r="G13" s="482">
        <f>'05 Målinger'!AX193</f>
        <v>0</v>
      </c>
      <c r="H13" s="484">
        <f t="shared" si="0"/>
        <v>0</v>
      </c>
      <c r="I13" s="483"/>
      <c r="J13" s="278"/>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row>
    <row r="14" spans="1:41" customFormat="1" ht="91.5" hidden="1" customHeight="1" outlineLevel="1">
      <c r="A14" s="278"/>
      <c r="B14" s="508" t="s">
        <v>135</v>
      </c>
      <c r="C14" s="485"/>
      <c r="D14" s="482">
        <f>'kjøring-støtteark'!E187</f>
        <v>750</v>
      </c>
      <c r="E14" s="482">
        <f>'kjøring-støtteark'!F187</f>
        <v>0</v>
      </c>
      <c r="F14" s="482">
        <f>'kjøring-støtteark'!G187</f>
        <v>0</v>
      </c>
      <c r="G14" s="482">
        <f>'kjøring-støtteark'!H187</f>
        <v>0</v>
      </c>
      <c r="H14" s="484">
        <f>SUM(D14:G14)</f>
        <v>750</v>
      </c>
      <c r="I14" s="487"/>
      <c r="J14" s="278"/>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row>
    <row r="15" spans="1:41" customFormat="1" ht="90" hidden="1" customHeight="1" outlineLevel="1">
      <c r="A15" s="278"/>
      <c r="B15" s="508" t="s">
        <v>136</v>
      </c>
      <c r="C15" s="485"/>
      <c r="D15" s="482">
        <f>'05 Målinger'!M195</f>
        <v>38</v>
      </c>
      <c r="E15" s="482">
        <f>'05 Målinger'!X195</f>
        <v>0</v>
      </c>
      <c r="F15" s="482">
        <f>'05 Målinger'!AI195</f>
        <v>0</v>
      </c>
      <c r="G15" s="482">
        <f>'05 Målinger'!AT195</f>
        <v>0</v>
      </c>
      <c r="H15" s="484">
        <f>SUM(D15:G15)</f>
        <v>38</v>
      </c>
      <c r="I15" s="487"/>
      <c r="J15" s="278"/>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row>
    <row r="16" spans="1:41" customFormat="1" ht="68.25" customHeight="1" collapsed="1">
      <c r="A16" s="278"/>
      <c r="B16" s="507" t="s">
        <v>137</v>
      </c>
      <c r="C16" s="488">
        <f>C12*('02 Kostnader lønn, utstyr osv. '!$S$21/60)</f>
        <v>9100</v>
      </c>
      <c r="D16" s="489">
        <f>D12*('02 Kostnader lønn, utstyr osv. '!$S$21/60)*'05 Målinger'!$E$14</f>
        <v>23725</v>
      </c>
      <c r="E16" s="489">
        <f>E12*('02 Kostnader lønn, utstyr osv. '!$S$21/60)*'05 Målinger'!$E$14</f>
        <v>0</v>
      </c>
      <c r="F16" s="489">
        <f>F12*('02 Kostnader lønn, utstyr osv. '!$S$21/60)*'05 Målinger'!$E$14</f>
        <v>0</v>
      </c>
      <c r="G16" s="489">
        <f>G12*('02 Kostnader lønn, utstyr osv. '!$S$21/60)*'05 Målinger'!$E$14</f>
        <v>0</v>
      </c>
      <c r="H16" s="487">
        <f>SUM(D16:G16)</f>
        <v>23725</v>
      </c>
      <c r="I16" s="487"/>
      <c r="J16" s="278"/>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row>
    <row r="17" spans="1:41" customFormat="1" ht="87" customHeight="1">
      <c r="A17" s="278"/>
      <c r="B17" s="507" t="s">
        <v>138</v>
      </c>
      <c r="C17" s="488">
        <f>C9*('02 Kostnader lønn, utstyr osv. '!$S$11/60)</f>
        <v>56666.666666666672</v>
      </c>
      <c r="D17" s="489">
        <f>D9*('02 Kostnader lønn, utstyr osv. '!$S$11/60)*'05 Målinger'!$E$14</f>
        <v>82625</v>
      </c>
      <c r="E17" s="489">
        <f>E9*('02 Kostnader lønn, utstyr osv. '!$S$11/60)*'05 Målinger'!$E$14</f>
        <v>0</v>
      </c>
      <c r="F17" s="489">
        <f>F9*('02 Kostnader lønn, utstyr osv. '!$S$11/60)*'05 Målinger'!$E$14</f>
        <v>0</v>
      </c>
      <c r="G17" s="489">
        <f>G9*('02 Kostnader lønn, utstyr osv. '!$S$11/60)*'05 Målinger'!$E$14</f>
        <v>0</v>
      </c>
      <c r="H17" s="487">
        <f>SUM(D17:G17)</f>
        <v>82625</v>
      </c>
      <c r="I17" s="487"/>
      <c r="J17" s="278"/>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row>
    <row r="18" spans="1:41" customFormat="1" ht="70.5" customHeight="1">
      <c r="A18" s="278"/>
      <c r="B18" s="507" t="s">
        <v>139</v>
      </c>
      <c r="C18" s="490">
        <f>C16+C17</f>
        <v>65766.666666666672</v>
      </c>
      <c r="D18" s="487">
        <f>D16+D17</f>
        <v>106350</v>
      </c>
      <c r="E18" s="487">
        <f>E16+E17</f>
        <v>0</v>
      </c>
      <c r="F18" s="487">
        <f>F16+F17</f>
        <v>0</v>
      </c>
      <c r="G18" s="487">
        <f>G16+G17</f>
        <v>0</v>
      </c>
      <c r="H18" s="487">
        <f>SUM(D18:G18)</f>
        <v>106350</v>
      </c>
      <c r="I18" s="487" cm="1">
        <f t="array" ref="I18" xml:space="preserve">
IF(
  OR('05 Målinger'!$E$14=0, ISERROR('05 Målinger'!$E$14)),
  NA(),
  AVERAGE(
    _xlfn._xlws.FILTER(
      D18:G18/'05 Målinger'!$E$14,
      (D18:G18&lt;&gt;0)*(D18:G18&lt;&gt;"")*(ISNUMBER(D18:G18))
    )
  )
)</f>
        <v>35450</v>
      </c>
      <c r="J18" s="278"/>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row>
    <row r="19" spans="1:41" customFormat="1" ht="70.349999999999994" customHeight="1">
      <c r="A19" s="278"/>
      <c r="B19" s="509" t="s">
        <v>140</v>
      </c>
      <c r="C19" s="491"/>
      <c r="D19" s="492">
        <f>(((D9+D12+D13)-(D11+D14))*'02 Kostnader lønn, utstyr osv. '!$S$21/60)*'05 Målinger'!$E$14</f>
        <v>-114237.5</v>
      </c>
      <c r="E19" s="492">
        <f>(((E9+E12+E13)-(E11+E14))*'02 Kostnader lønn, utstyr osv. '!$S$21/60)*'05 Målinger'!$E$14</f>
        <v>0</v>
      </c>
      <c r="F19" s="492">
        <f>(((F9+F12+F13)-(F11+F14))*'02 Kostnader lønn, utstyr osv. '!$S$21/60)*'05 Målinger'!$E$14</f>
        <v>0</v>
      </c>
      <c r="G19" s="492">
        <f>(((G9+G12+G13)-(G11+G14))*'02 Kostnader lønn, utstyr osv. '!$S$21/60)*'05 Målinger'!$E$14</f>
        <v>0</v>
      </c>
      <c r="H19" s="492">
        <f>SUM(D19:G19)</f>
        <v>-114237.5</v>
      </c>
      <c r="I19" s="487"/>
      <c r="J19" s="278"/>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row>
    <row r="20" spans="1:41" customFormat="1" ht="50.1" customHeight="1">
      <c r="A20" s="278"/>
      <c r="B20" s="510"/>
      <c r="C20" s="493"/>
      <c r="D20" s="493"/>
      <c r="E20" s="493"/>
      <c r="F20" s="493"/>
      <c r="G20" s="493"/>
      <c r="H20" s="493"/>
      <c r="I20" s="494"/>
      <c r="J20" s="278"/>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row>
    <row r="21" spans="1:41" customFormat="1" ht="68.25" customHeight="1">
      <c r="A21" s="278"/>
      <c r="B21" s="507" t="s">
        <v>141</v>
      </c>
      <c r="C21" s="481">
        <f>'05 Målinger'!I193</f>
        <v>23</v>
      </c>
      <c r="D21" s="482">
        <f>'05 Målinger'!O193</f>
        <v>14</v>
      </c>
      <c r="E21" s="482">
        <f>'05 Målinger'!Z193</f>
        <v>0</v>
      </c>
      <c r="F21" s="482">
        <f>'05 Målinger'!AK193</f>
        <v>0</v>
      </c>
      <c r="G21" s="482">
        <f>'05 Målinger'!AV193</f>
        <v>0</v>
      </c>
      <c r="H21" s="495">
        <f>SUM(D21:G21)</f>
        <v>14</v>
      </c>
      <c r="I21" s="484"/>
      <c r="J21" s="278"/>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row>
    <row r="22" spans="1:41" s="72" customFormat="1" ht="83.25" hidden="1" customHeight="1">
      <c r="A22" s="278"/>
      <c r="B22" s="508" t="s">
        <v>142</v>
      </c>
      <c r="C22" s="481"/>
      <c r="D22" s="482">
        <f>'05 Målinger'!O195</f>
        <v>23</v>
      </c>
      <c r="E22" s="482">
        <f>'05 Målinger'!Z195</f>
        <v>0</v>
      </c>
      <c r="F22" s="482">
        <f>'05 Målinger'!AK195</f>
        <v>0</v>
      </c>
      <c r="G22" s="482">
        <f>'05 Målinger'!AV195</f>
        <v>0</v>
      </c>
      <c r="H22" s="495"/>
      <c r="I22" s="484"/>
      <c r="J22" s="278"/>
    </row>
    <row r="23" spans="1:41" s="72" customFormat="1" ht="90" customHeight="1" collapsed="1">
      <c r="A23" s="278"/>
      <c r="B23" s="507" t="s">
        <v>143</v>
      </c>
      <c r="C23" s="496">
        <f>(C21*'02 Kostnader lønn, utstyr osv. '!$S$32)</f>
        <v>69000</v>
      </c>
      <c r="D23" s="486">
        <f>(D21*'02 Kostnader lønn, utstyr osv. '!$S$32*'05 Målinger'!E14)</f>
        <v>126000</v>
      </c>
      <c r="E23" s="486">
        <f>(E21*'02 Kostnader lønn, utstyr osv. '!$S$32*'05 Målinger'!$E$14)</f>
        <v>0</v>
      </c>
      <c r="F23" s="486">
        <f>(F21*'02 Kostnader lønn, utstyr osv. '!$S$32*'05 Målinger'!$E$14)</f>
        <v>0</v>
      </c>
      <c r="G23" s="486">
        <f>(G21*'02 Kostnader lønn, utstyr osv. '!$S$32*'05 Målinger'!$E$14)</f>
        <v>0</v>
      </c>
      <c r="H23" s="497">
        <f>SUM(D23:G23)</f>
        <v>126000</v>
      </c>
      <c r="I23" s="515" cm="1">
        <f t="array" ref="I23">IF(
  OR('05 Målinger'!$E$14=0, ISERROR('05 Målinger'!$E$14)),
  NA(),
  AVERAGE(
    _xlfn._xlws.FILTER(
      D23:G23/'05 Målinger'!$E$14,
      (D23:G23&lt;&gt;0)*(D23:G23&lt;&gt;"")*(ISNUMBER(D23:G23))
    )
  )
)</f>
        <v>42000</v>
      </c>
      <c r="J23" s="278"/>
    </row>
    <row r="24" spans="1:41" s="72" customFormat="1" ht="70.349999999999994" customHeight="1">
      <c r="A24" s="278"/>
      <c r="B24" s="511" t="s">
        <v>144</v>
      </c>
      <c r="C24" s="490"/>
      <c r="D24" s="492">
        <f>(D21-D22)*'02 Kostnader lønn, utstyr osv. '!$S$32*'05 Målinger'!$E$14</f>
        <v>-81000</v>
      </c>
      <c r="E24" s="492">
        <f>(E21-E22)*'02 Kostnader lønn, utstyr osv. '!$S$32*'05 Målinger'!$E$14</f>
        <v>0</v>
      </c>
      <c r="F24" s="492">
        <f>(F21-F22)*'02 Kostnader lønn, utstyr osv. '!$S$32*'05 Målinger'!$E$14</f>
        <v>0</v>
      </c>
      <c r="G24" s="492">
        <f>(G21-G22)*'02 Kostnader lønn, utstyr osv. '!$S$32*'05 Målinger'!$E$14</f>
        <v>0</v>
      </c>
      <c r="H24" s="498">
        <f>SUM(D24:G24)</f>
        <v>-81000</v>
      </c>
      <c r="I24" s="487"/>
      <c r="J24" s="278"/>
    </row>
    <row r="25" spans="1:41" s="72" customFormat="1" ht="50.1" customHeight="1">
      <c r="A25" s="278"/>
      <c r="B25" s="510"/>
      <c r="C25" s="499"/>
      <c r="D25" s="500"/>
      <c r="E25" s="500"/>
      <c r="F25" s="500"/>
      <c r="G25" s="500"/>
      <c r="H25" s="493"/>
      <c r="I25" s="494"/>
      <c r="J25" s="278"/>
    </row>
    <row r="26" spans="1:41" s="72" customFormat="1" ht="85.5" customHeight="1">
      <c r="A26" s="278"/>
      <c r="B26" s="507" t="s">
        <v>145</v>
      </c>
      <c r="C26" s="481">
        <f>'05 Målinger'!J193</f>
        <v>9</v>
      </c>
      <c r="D26" s="482">
        <f>'05 Målinger'!P193</f>
        <v>4</v>
      </c>
      <c r="E26" s="482">
        <f>'05 Målinger'!AA193</f>
        <v>0</v>
      </c>
      <c r="F26" s="482">
        <f>'05 Målinger'!AL193</f>
        <v>0</v>
      </c>
      <c r="G26" s="482">
        <f>'05 Målinger'!AW193</f>
        <v>0</v>
      </c>
      <c r="H26" s="484">
        <f>SUM(D26:G26)</f>
        <v>4</v>
      </c>
      <c r="I26" s="484"/>
      <c r="J26" s="278"/>
    </row>
    <row r="27" spans="1:41" s="72" customFormat="1" ht="106.5" hidden="1" customHeight="1" outlineLevel="1">
      <c r="A27" s="278"/>
      <c r="B27" s="508" t="s">
        <v>146</v>
      </c>
      <c r="C27" s="485"/>
      <c r="D27" s="486">
        <f>'05 Målinger'!P195</f>
        <v>9</v>
      </c>
      <c r="E27" s="486">
        <f>'05 Målinger'!AA195</f>
        <v>0</v>
      </c>
      <c r="F27" s="486">
        <f>'05 Målinger'!AL195</f>
        <v>0</v>
      </c>
      <c r="G27" s="486">
        <f>'05 Målinger'!AW195</f>
        <v>0</v>
      </c>
      <c r="H27" s="487">
        <f>SUM(C27:G27)</f>
        <v>9</v>
      </c>
      <c r="I27" s="487"/>
      <c r="J27" s="278"/>
    </row>
    <row r="28" spans="1:41" s="72" customFormat="1" ht="70.349999999999994" customHeight="1" collapsed="1">
      <c r="A28" s="278"/>
      <c r="B28" s="507" t="s">
        <v>147</v>
      </c>
      <c r="C28" s="485">
        <f>C26*'02 Kostnader lønn, utstyr osv. '!$S$37</f>
        <v>72000</v>
      </c>
      <c r="D28" s="486">
        <f>D26*'02 Kostnader lønn, utstyr osv. '!$S$37*'05 Målinger'!$E$14</f>
        <v>96000</v>
      </c>
      <c r="E28" s="486">
        <f>E26*'02 Kostnader lønn, utstyr osv. '!$S$37*'05 Målinger'!$E$14</f>
        <v>0</v>
      </c>
      <c r="F28" s="486">
        <f>F26*'02 Kostnader lønn, utstyr osv. '!$S$37*'05 Målinger'!$E$14</f>
        <v>0</v>
      </c>
      <c r="G28" s="486">
        <f>G26*'02 Kostnader lønn, utstyr osv. '!$S$37*'05 Målinger'!$E$14</f>
        <v>0</v>
      </c>
      <c r="H28" s="487">
        <f>SUM(D28:G28)</f>
        <v>96000</v>
      </c>
      <c r="I28" s="487" cm="1">
        <f t="array" ref="I28" xml:space="preserve">
IF(
  OR('05 Målinger'!$E$14=0, ISERROR('05 Målinger'!$E$14)),
  NA(),
  AVERAGE(
    _xlfn._xlws.FILTER(
      D28:G28/'05 Målinger'!$E$14,
      (D28:G28&lt;&gt;0)*(D28:G28&lt;&gt;"")*(ISNUMBER(D28:G28))
    )
  )
)</f>
        <v>32000</v>
      </c>
      <c r="J28" s="278"/>
    </row>
    <row r="29" spans="1:41" s="72" customFormat="1" ht="64.349999999999994" customHeight="1">
      <c r="A29" s="278"/>
      <c r="B29" s="507" t="s">
        <v>148</v>
      </c>
      <c r="C29" s="490"/>
      <c r="D29" s="492">
        <f>IFERROR((D26-D27)*'02 Kostnader lønn, utstyr osv. '!$S$37*'05 Målinger'!$E$14, 0)</f>
        <v>-120000</v>
      </c>
      <c r="E29" s="492">
        <f>IFERROR((E26-E27)*'02 Kostnader lønn, utstyr osv. '!$S$37*'05 Målinger'!$E$14, 0)</f>
        <v>0</v>
      </c>
      <c r="F29" s="492">
        <f>IFERROR((F26-F27)*'02 Kostnader lønn, utstyr osv. '!$S$37*'05 Målinger'!$E$14, 0)</f>
        <v>0</v>
      </c>
      <c r="G29" s="492">
        <f>IFERROR((G26-G27)*'02 Kostnader lønn, utstyr osv. '!$S$37*'05 Målinger'!$E$14, 0)</f>
        <v>0</v>
      </c>
      <c r="H29" s="492">
        <f>SUM(D29:G29)</f>
        <v>-120000</v>
      </c>
      <c r="I29" s="487"/>
      <c r="J29" s="278"/>
    </row>
    <row r="30" spans="1:41" s="72" customFormat="1" ht="50.1" customHeight="1">
      <c r="A30" s="278"/>
      <c r="B30" s="512"/>
      <c r="C30" s="501"/>
      <c r="D30" s="501"/>
      <c r="E30" s="501"/>
      <c r="F30" s="501"/>
      <c r="G30" s="501"/>
      <c r="H30" s="502"/>
      <c r="I30" s="494"/>
      <c r="J30" s="278"/>
    </row>
    <row r="31" spans="1:41" s="72" customFormat="1" ht="96.75" customHeight="1">
      <c r="A31" s="278"/>
      <c r="B31" s="507" t="s">
        <v>149</v>
      </c>
      <c r="C31" s="503">
        <f>C23+C18+C28</f>
        <v>206766.66666666669</v>
      </c>
      <c r="D31" s="486">
        <f>D23+D18+D28</f>
        <v>328350</v>
      </c>
      <c r="E31" s="486">
        <f>E23+E18+E28</f>
        <v>0</v>
      </c>
      <c r="F31" s="486">
        <f>F23+F18+F28</f>
        <v>0</v>
      </c>
      <c r="G31" s="486">
        <f>G23+G18+G28</f>
        <v>0</v>
      </c>
      <c r="H31" s="487">
        <f>SUM(D31:G31)</f>
        <v>328350</v>
      </c>
      <c r="I31" s="487"/>
      <c r="J31" s="278"/>
    </row>
    <row r="32" spans="1:41" s="72" customFormat="1" ht="91.5" customHeight="1">
      <c r="A32" s="278"/>
      <c r="B32" s="507" t="s">
        <v>150</v>
      </c>
      <c r="C32" s="505"/>
      <c r="D32" s="487">
        <f>D24+D19+D29</f>
        <v>-315237.5</v>
      </c>
      <c r="E32" s="487">
        <f>E24+E19+E29</f>
        <v>0</v>
      </c>
      <c r="F32" s="487">
        <f>F24+F19+F29</f>
        <v>0</v>
      </c>
      <c r="G32" s="487">
        <f>G24+G19+G29</f>
        <v>0</v>
      </c>
      <c r="H32" s="487">
        <f>SUM(D32:G32)</f>
        <v>-315237.5</v>
      </c>
      <c r="I32" s="487"/>
      <c r="J32" s="278"/>
    </row>
    <row r="33" spans="1:11" s="72" customFormat="1" ht="100.5" customHeight="1">
      <c r="A33" s="278"/>
      <c r="B33" s="507" t="s">
        <v>151</v>
      </c>
      <c r="C33" s="505"/>
      <c r="D33" s="504">
        <f>D32*(-1)</f>
        <v>315237.5</v>
      </c>
      <c r="E33" s="504">
        <f>E32*(-1)</f>
        <v>0</v>
      </c>
      <c r="F33" s="504">
        <f>F32*(-1)</f>
        <v>0</v>
      </c>
      <c r="G33" s="504">
        <f>G32*(-1)</f>
        <v>0</v>
      </c>
      <c r="H33" s="504">
        <f>SUM(D33:G33)</f>
        <v>315237.5</v>
      </c>
      <c r="I33" s="504"/>
      <c r="J33" s="278"/>
    </row>
    <row r="34" spans="1:11" s="72" customFormat="1" ht="109.35" customHeight="1">
      <c r="A34" s="278"/>
      <c r="B34" s="507" t="s">
        <v>39</v>
      </c>
      <c r="C34" s="505"/>
      <c r="D34" s="515">
        <f>+IF(D31=0,0,'03 Kostnader DHO'!$Q$24/$I$3)</f>
        <v>12500</v>
      </c>
      <c r="E34" s="515">
        <f>+IF(E31=0,0,'03 Kostnader DHO'!$Q$24/$I$3)</f>
        <v>0</v>
      </c>
      <c r="F34" s="515">
        <f>+IF(F31=0,0,'03 Kostnader DHO'!$Q$24/$I$3)</f>
        <v>0</v>
      </c>
      <c r="G34" s="515">
        <f>+IF(G31=0,0,'03 Kostnader DHO'!$Q$24/$I$3)</f>
        <v>0</v>
      </c>
      <c r="H34" s="487">
        <f>SUM(D34:G34)</f>
        <v>12500</v>
      </c>
      <c r="I34" s="487"/>
      <c r="J34" s="278"/>
    </row>
    <row r="35" spans="1:11" s="72" customFormat="1" ht="103.35" customHeight="1">
      <c r="A35" s="278"/>
      <c r="B35" s="507" t="s">
        <v>152</v>
      </c>
      <c r="C35" s="505"/>
      <c r="D35" s="487">
        <f>IF(D19&lt;&gt;0,'03 Kostnader DHO'!$S$84,0)</f>
        <v>195000</v>
      </c>
      <c r="E35" s="487" t="str">
        <f>IF(E19&lt;&gt;0,'03 Kostnader DHO'!$S$84,"Måling ikke gjort")</f>
        <v>Måling ikke gjort</v>
      </c>
      <c r="F35" s="487">
        <f>IF(F19&lt;&gt;0,'03 Kostnader DHO'!$S$84,0)</f>
        <v>0</v>
      </c>
      <c r="G35" s="487" cm="1">
        <f t="array" ref="G35">IF(G19&lt;&gt;0,'03 Kostnader DHO'!S\84, 0)</f>
        <v>0</v>
      </c>
      <c r="H35" s="487">
        <f>SUM(D35:G35)</f>
        <v>195000</v>
      </c>
      <c r="I35" s="487"/>
      <c r="J35" s="278"/>
    </row>
    <row r="36" spans="1:11" s="72" customFormat="1" ht="93" customHeight="1">
      <c r="A36" s="278"/>
      <c r="B36" s="507" t="s">
        <v>153</v>
      </c>
      <c r="C36" s="506"/>
      <c r="D36" s="506">
        <f>IF(OR(D33="", D35="", D33=0, D35=0), "Måling ikke gjort", D33 - IFERROR(N($D$34), 0) - D35)</f>
        <v>107737.5</v>
      </c>
      <c r="E36" s="506" t="str">
        <f>IF(OR(E33="", E35="", E33=0, E35=0), "Måling ikke gjort", E33 - IFERROR(N($E$34), 0) - E35)</f>
        <v>Måling ikke gjort</v>
      </c>
      <c r="F36" s="506" t="str">
        <f>IF(OR(F33="", F35="", F33=0, F35=0), "Måling ikke gjort", F33 - IFERROR(N($F$34), 0) - F35)</f>
        <v>Måling ikke gjort</v>
      </c>
      <c r="G36" s="506" t="str">
        <f>IF(OR(G33="", G35="", G33=0, G35=0), "Måling ikke gjort", G33 - IFERROR(N($G$34), 0) - G35)</f>
        <v>Måling ikke gjort</v>
      </c>
      <c r="H36" s="506">
        <f>IF(OR(H33="", H35="", H33=0, H35=0), "Måling ikke gjort", H33 - IFERROR(N($H$34), 0) - H35)</f>
        <v>107737.5</v>
      </c>
      <c r="I36" s="506"/>
      <c r="J36" s="278"/>
    </row>
    <row r="37" spans="1:11" s="72" customFormat="1" ht="106.5" customHeight="1">
      <c r="A37" s="278"/>
      <c r="B37" s="278"/>
      <c r="C37" s="278"/>
      <c r="D37" s="278"/>
      <c r="E37" s="278"/>
      <c r="F37" s="278"/>
      <c r="G37" s="278"/>
      <c r="H37" s="278"/>
      <c r="I37" s="278"/>
      <c r="J37" s="278"/>
    </row>
    <row r="38" spans="1:11" ht="70.349999999999994" customHeight="1">
      <c r="D38" s="456"/>
    </row>
    <row r="39" spans="1:11" ht="70.349999999999994" customHeight="1">
      <c r="B39" s="455"/>
      <c r="C39" s="455"/>
      <c r="E39" s="457"/>
    </row>
    <row r="40" spans="1:11" ht="70.349999999999994" hidden="1" customHeight="1">
      <c r="D40" s="455"/>
      <c r="E40" s="455"/>
      <c r="F40" s="455"/>
      <c r="G40" s="455"/>
      <c r="H40" s="455"/>
      <c r="I40" s="455"/>
    </row>
    <row r="41" spans="1:11" ht="70.349999999999994" hidden="1" customHeight="1"/>
    <row r="45" spans="1:11" hidden="1">
      <c r="J45" s="455"/>
      <c r="K45" s="455"/>
    </row>
  </sheetData>
  <sheetProtection selectLockedCells="1" selectUnlockedCells="1"/>
  <mergeCells count="2">
    <mergeCell ref="A1:A2"/>
    <mergeCell ref="C1:G4"/>
  </mergeCells>
  <phoneticPr fontId="13" type="noConversion"/>
  <conditionalFormatting sqref="D19:I19">
    <cfRule type="cellIs" dxfId="11" priority="33" operator="between">
      <formula>-1</formula>
      <formula>-1E+35</formula>
    </cfRule>
    <cfRule type="cellIs" dxfId="10" priority="34" operator="between">
      <formula>0</formula>
      <formula>1E+30</formula>
    </cfRule>
  </conditionalFormatting>
  <conditionalFormatting sqref="D24:I24">
    <cfRule type="cellIs" dxfId="9" priority="23" operator="between">
      <formula>-1</formula>
      <formula>-1E+35</formula>
    </cfRule>
    <cfRule type="cellIs" dxfId="8" priority="24" operator="between">
      <formula>0</formula>
      <formula>1E+30</formula>
    </cfRule>
  </conditionalFormatting>
  <conditionalFormatting sqref="D29:I29">
    <cfRule type="cellIs" dxfId="7" priority="1" operator="between">
      <formula>-1</formula>
      <formula>-1E+35</formula>
    </cfRule>
    <cfRule type="cellIs" dxfId="6" priority="2" operator="between">
      <formula>0</formula>
      <formula>1E+30</formula>
    </cfRule>
  </conditionalFormatting>
  <conditionalFormatting sqref="D32:I32">
    <cfRule type="cellIs" dxfId="5" priority="13" operator="between">
      <formula>-1</formula>
      <formula>-1E+35</formula>
    </cfRule>
    <cfRule type="cellIs" dxfId="4" priority="14" operator="between">
      <formula>0</formula>
      <formula>1E+30</formula>
    </cfRule>
  </conditionalFormatting>
  <conditionalFormatting sqref="D33:I33">
    <cfRule type="cellIs" dxfId="3" priority="11" operator="between">
      <formula>-1</formula>
      <formula>-1E+35</formula>
    </cfRule>
    <cfRule type="cellIs" dxfId="2" priority="12" operator="between">
      <formula>0</formula>
      <formula>1E+30</formula>
    </cfRule>
  </conditionalFormatting>
  <conditionalFormatting sqref="D36:I36">
    <cfRule type="cellIs" dxfId="1" priority="3" operator="between">
      <formula>-1</formula>
      <formula>-1E+35</formula>
    </cfRule>
    <cfRule type="cellIs" dxfId="0" priority="4" operator="between">
      <formula>0</formula>
      <formula>1E+30</formula>
    </cfRule>
  </conditionalFormatting>
  <dataValidations count="27">
    <dataValidation allowBlank="1" showInputMessage="1" showErrorMessage="1" promptTitle="Kostnadsavvik" prompt="Beregner differansen mellom totale kostnader for helsetjenester i hjemmet (inkl kjøring) under gitt måling med nullpunktsmåling. Negativt beløp = spart, positivt = merforbruk." sqref="B19" xr:uid="{C837E4D4-7AB8-43E8-9D28-CE6CC7B9D263}"/>
    <dataValidation allowBlank="1" showInputMessage="1" showErrorMessage="1" promptTitle="Tolkning av tall" prompt="Grønne tall = besparelser_x000a_Røde tall = økte kostnader" sqref="D19:H19 D24:H24 D29:H29" xr:uid="{002319BF-12E9-42D4-B73B-5BD0AE1F60EE}"/>
    <dataValidation allowBlank="1" showInputMessage="1" showErrorMessage="1" promptTitle="Tolkning av data" prompt="Grønne tall = besparelser_x000a_Røde tall = økte kostnader" sqref="D32:H33 D36:H36" xr:uid="{217A647D-6483-43D9-BBC7-256D34C18908}"/>
    <dataValidation allowBlank="1" showInputMessage="1" showErrorMessage="1" promptTitle="Totale driftskostnader" prompt="Viser driftskostnader under gitt måling som registrert under arkfane 03 Kostnader DHO." sqref="B35" xr:uid="{734EFDDF-D72D-4863-B9D2-F7D247D365D6}"/>
    <dataValidation allowBlank="1" showInputMessage="1" showErrorMessage="1" promptTitle="Totale investeringskostnader" prompt="Viser totale investeringskostnader som er registret i arkfane 03 Kostnader DHO. Ettersom dette er en engangsinvestering vises den ikke under hver måling, men blir beregnet" sqref="B34" xr:uid="{F2C846DB-9569-4C58-96A0-B4F817855C22}"/>
    <dataValidation allowBlank="1" showInputMessage="1" showErrorMessage="1" promptTitle="Hvordan beregnes nettogevinst" prompt="Viser nettogevinst for målingen ved å beregne: bruttogevinst  − investeringskostnader − driftskostnader. Hvis bruttogevinst eller driftskostnader mangler eller er 0, vises ‘Måling ikke gjort'." sqref="B36" xr:uid="{06202BFB-F174-4ADA-B084-F8486A9B7B0C}"/>
    <dataValidation allowBlank="1" showInputMessage="1" showErrorMessage="1" promptTitle="Kostnadsavvik" prompt="Beregner differansen mellom totale kostnader for sykehusopphold under gitt måling med nullpunktsmåling. Negativt beløp = spart, positivt beløp = merforbruk." sqref="B29" xr:uid="{D9B158FF-BC62-4B7E-8BB9-CB77B4EC3D10}"/>
    <dataValidation allowBlank="1" showInputMessage="1" showErrorMessage="1" promptTitle="Totale kostnader for sykehus" prompt="Multipliserer antall døgn på sykehus under gitt måling med gjennomsnittlig kostnad per døgn for sykehusopphold fra arkfane 02. " sqref="B28" xr:uid="{2462B9C6-3255-4792-93A6-FA6105E2EFBD}"/>
    <dataValidation allowBlank="1" showInputMessage="1" showErrorMessage="1" promptTitle="Totalt antall besøk" prompt="Summerer sammen totalt antall besøk av helsetjenester i hjemmet under gitt måling" sqref="B8" xr:uid="{80ADF5AE-5E8B-4DF4-B2C3-D08017452F26}"/>
    <dataValidation allowBlank="1" showInputMessage="1" showErrorMessage="1" promptTitle="Totalt antall forbrukte minutter" prompt="Summerer sammen totalt antall forbrukte minutter på helsetjenester i hjemmet (eks kjøring) under gitt måling" sqref="B9" xr:uid="{2A5CCA0B-3277-45C0-B989-82C67DA48CCE}"/>
    <dataValidation allowBlank="1" showInputMessage="1" showErrorMessage="1" promptTitle="Gjennomsnitt antall minutter" prompt="Deler totalt antall minutter på helsetjenester i hjemmet (eks kjøring) på antall unike brukere under gitt måling." sqref="B10" xr:uid="{6C7D5800-DC7C-401F-ADED-A73876FF5C03}"/>
    <dataValidation allowBlank="1" showInputMessage="1" showErrorMessage="1" promptTitle="Totalt antall minutter kjøring" prompt="Summerer alle minutter registrert som kjøring under gitt måling" sqref="B12" xr:uid="{88E4CBFB-4ACF-4BBF-BF2F-7B946BD831B2}"/>
    <dataValidation allowBlank="1" showInputMessage="1" showErrorMessage="1" promptTitle="Totalt antall minutter DHO" prompt="Summer alle minutter brukt på digitale helsetjenester (DHO) under gitt måling." sqref="B13" xr:uid="{92CB94DB-A502-4EB4-BFD1-2B2362CC3007}"/>
    <dataValidation allowBlank="1" showInputMessage="1" showErrorMessage="1" promptTitle="Relativt nullpunkt kjøring" prompt="Gir et grunnlag for å analysere hvor mye tid/kostnad som ville vært brukt i utgangspunktet for de samme tilfellene, og dermed se effekt eller endring i forhold til nullpunktet." sqref="B14" xr:uid="{CCA40113-7200-42AF-8C28-6F1F70D79761}"/>
    <dataValidation allowBlank="1" showInputMessage="1" showErrorMessage="1" promptTitle="Rel. nullpunkt besøk i hjemmet" prompt="Gir et grunnlag for å analysere hvor mye tid/kostnad som ville vært brukt i utgangspunktet for de samme tilfellene, og dermed se effekt eller endring i forhold til nullpunktet." sqref="B15" xr:uid="{BCF478BA-B344-45B8-970D-814A711DF747}"/>
    <dataValidation allowBlank="1" showInputMessage="1" showErrorMessage="1" promptTitle="Rel. nullpunkt DHO" prompt="Gir et grunnlag for å analysere hvor mye tid/kostnad som ville vært brukt i utgangspunktet for de samme tilfellene, og dermed se effekt eller endring i forhold til nullpunktet." sqref="B11" xr:uid="{3F50C82F-55B0-48B0-AF42-09D469EBBEC8}"/>
    <dataValidation allowBlank="1" showInputMessage="1" showErrorMessage="1" promptTitle="Totale kostnader kjøring" prompt="Multipliser totalt antall reisetid i minutter med gjeldende timesats for helsepersonell under gitt måling. Tar ikke hensyn til andre transportutgifter annet enn timekost." sqref="B16" xr:uid="{790E1868-322C-4FB0-AC8F-2D9E27DE5CA8}"/>
    <dataValidation allowBlank="1" showInputMessage="1" showErrorMessage="1" promptTitle="Totale kostnader i hjemmet" prompt="Summer alle kostnader knyttet til helsetjenester i hjemmet (uten kjøring) under gitt måling." sqref="B17" xr:uid="{DAFCEA78-E619-4640-93E7-77B27D92D195}"/>
    <dataValidation allowBlank="1" showInputMessage="1" showErrorMessage="1" promptTitle="Totale kost. hjemme og kjøring" prompt="Summer alle kostnader for helsetjenester og kjøring under gitt måling." sqref="B18" xr:uid="{DE9A5FC8-3DD1-44D5-938B-DEF00FCD4D55}"/>
    <dataValidation allowBlank="1" showInputMessage="1" showErrorMessage="1" promptTitle="Totalt antall døgn korttids." prompt="Summerer opp totalt antall døgn på kortidsopphold/ØHD under gitt måling." sqref="B21" xr:uid="{34520B3E-7E24-4FFC-83E0-A594F5F80B83}"/>
    <dataValidation allowBlank="1" showInputMessage="1" showErrorMessage="1" promptTitle="Rel. nullpunkt kortidsopphold" prompt="Gir et grunnlag for å analysere hvor mye tid/kostnad som ville vært brukt i utgangspunktet for de samme tilfellene, og dermed se effekt eller endring i forhold til nullpunktet." sqref="B22" xr:uid="{FB277981-AA49-4F15-93E4-37ACBFE16AEE}"/>
    <dataValidation allowBlank="1" showInputMessage="1" showErrorMessage="1" promptTitle="Totale kostnader korttidsopphold" prompt="Summerer sammen totale kostnader knyttet til korttidsopphold under gitt måling, ved å multiplisere antall døgn med gjennomsnittlig kostnad fra arkfane 02." sqref="B23" xr:uid="{CD99DE2A-A833-4940-A99C-EC9EEF7E4F93}"/>
    <dataValidation allowBlank="1" showInputMessage="1" showErrorMessage="1" promptTitle="Gevinstpotensiale" prompt="Beregner differansen mellom totale kostnader for korttidsopphold/ØHD under gitt måling med nullpunktsmåling. Negativt tall = spart, positivt tall = merforbruk. " sqref="B24" xr:uid="{9A6A245C-524C-4B32-AF82-5E6865BCDB08}"/>
    <dataValidation allowBlank="1" showInputMessage="1" showErrorMessage="1" promptTitle="Totale antall døgn sykehus" prompt="Summerer sammen totalt antall døgn på sykehus under gitt måling." sqref="B26" xr:uid="{0C871713-4C70-41F4-A6BB-AD1C21A0F142}"/>
    <dataValidation allowBlank="1" showInputMessage="1" showErrorMessage="1" promptTitle="Totale kostnader" prompt="Summerer sammen totale kostnader for helsetjenester i hjemmet (inkl kjøring) med kostnadene knyttet til oppholdsdøgn på sykehus og korttidsopphold under gitt måling. " sqref="B31" xr:uid="{D6D2ECD7-1AA4-4B88-88D1-F8EB3FAAA1EF}"/>
    <dataValidation allowBlank="1" showInputMessage="1" showErrorMessage="1" promptTitle="Totale endringer i kostnader" prompt="Summerer sammen de totale endringene i kostnader identifisert for helsetjenester i hjemmet (inkl kjøring), sykehusopphold og korttidsopphold under gitt måling." sqref="B32" xr:uid="{D83797F1-10B9-4A9E-A893-2D18B9C293DB}"/>
    <dataValidation allowBlank="1" showInputMessage="1" showErrorMessage="1" promptTitle="Bruttogevinst" prompt="Bruttogevinst viser totale endringer i kostnader. Vi snur tallet til positivt fortegn for å kunne regne ut nettogevinst under." sqref="B33" xr:uid="{C07833B8-E691-4520-9381-9AD745946142}"/>
  </dataValidations>
  <pageMargins left="0.7" right="0.7" top="0.75" bottom="0.75" header="0.3" footer="0.3"/>
  <pageSetup paperSize="9" scale="26" orientation="portrait"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46CD6E-20F7-4821-9A90-34974F30F974}">
  <sheetPr>
    <tabColor rgb="FFDDEBF7"/>
  </sheetPr>
  <dimension ref="A1:BB215"/>
  <sheetViews>
    <sheetView zoomScale="40" zoomScaleNormal="40" workbookViewId="0">
      <selection activeCell="AF68" sqref="AF68"/>
    </sheetView>
  </sheetViews>
  <sheetFormatPr defaultColWidth="0" defaultRowHeight="15" zeroHeight="1"/>
  <cols>
    <col min="1" max="5" width="9.140625" customWidth="1"/>
    <col min="6" max="6" width="38.140625" customWidth="1"/>
    <col min="7" max="7" width="23.28515625" customWidth="1"/>
    <col min="8" max="39" width="9.140625" customWidth="1"/>
    <col min="40" max="54" width="0" hidden="1" customWidth="1"/>
    <col min="55" max="16384" width="9.140625" hidden="1"/>
  </cols>
  <sheetData>
    <row r="1" spans="1:39">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row>
    <row r="2" spans="1:39">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row>
    <row r="3" spans="1:39">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row>
    <row r="4" spans="1:39">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row>
    <row r="5" spans="1:39">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row>
    <row r="6" spans="1:39">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row>
    <row r="7" spans="1:39">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row>
    <row r="8" spans="1:39">
      <c r="A8" s="2"/>
      <c r="B8" s="2"/>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row>
    <row r="9" spans="1:39">
      <c r="A9" s="2"/>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row>
    <row r="10" spans="1:39">
      <c r="A10" s="2"/>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row>
    <row r="11" spans="1:39">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row>
    <row r="12" spans="1:39">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row>
    <row r="13" spans="1:39">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row>
    <row r="14" spans="1:39">
      <c r="A14" s="2"/>
      <c r="B14" s="2"/>
      <c r="C14" s="2"/>
      <c r="D14" s="2"/>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row>
    <row r="15" spans="1:39">
      <c r="A15" s="2"/>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row>
    <row r="16" spans="1:39" ht="24.95" customHeight="1">
      <c r="A16" s="2"/>
      <c r="B16" s="612" t="s">
        <v>154</v>
      </c>
      <c r="C16" s="613"/>
      <c r="D16" s="613"/>
      <c r="E16" s="613"/>
      <c r="F16" s="613"/>
      <c r="G16" s="604"/>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row>
    <row r="17" spans="1:39" ht="24.95" customHeight="1">
      <c r="A17" s="2"/>
      <c r="B17" s="614" t="s">
        <v>155</v>
      </c>
      <c r="C17" s="615"/>
      <c r="D17" s="615"/>
      <c r="E17" s="615"/>
      <c r="F17" s="615"/>
      <c r="G17" s="622">
        <f>'04 Brukerregistrering'!E5</f>
        <v>12</v>
      </c>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row>
    <row r="18" spans="1:39" ht="24.95" customHeight="1">
      <c r="A18" s="2"/>
      <c r="B18" s="614" t="s">
        <v>123</v>
      </c>
      <c r="C18" s="615"/>
      <c r="D18" s="615"/>
      <c r="E18" s="615"/>
      <c r="F18" s="615"/>
      <c r="G18" s="622">
        <f>COUNTA('05 Målinger'!K19,'05 Målinger'!V19,'05 Målinger'!AG19,'05 Målinger'!AR19,)</f>
        <v>2</v>
      </c>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row>
    <row r="19" spans="1:39" ht="24.95" customHeight="1">
      <c r="A19" s="2"/>
      <c r="B19" s="614" t="s">
        <v>156</v>
      </c>
      <c r="C19" s="615"/>
      <c r="D19" s="615"/>
      <c r="E19" s="615"/>
      <c r="F19" s="615"/>
      <c r="G19" s="622">
        <f>G18*'05 Målinger'!E14</f>
        <v>6</v>
      </c>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row>
    <row r="20" spans="1:39" ht="24.95" customHeight="1">
      <c r="A20" s="2"/>
      <c r="B20" s="605"/>
      <c r="C20" s="615"/>
      <c r="D20" s="615"/>
      <c r="E20" s="615"/>
      <c r="F20" s="615"/>
      <c r="G20" s="607"/>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row>
    <row r="21" spans="1:39" ht="24.95" customHeight="1">
      <c r="A21" s="2"/>
      <c r="B21" s="616" t="s">
        <v>157</v>
      </c>
      <c r="C21" s="615"/>
      <c r="D21" s="615"/>
      <c r="E21" s="615"/>
      <c r="F21" s="615"/>
      <c r="G21" s="606">
        <f>'06 Resultater'!H34+'06 Resultater'!H35</f>
        <v>207500</v>
      </c>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row>
    <row r="22" spans="1:39" ht="24.95" customHeight="1">
      <c r="A22" s="2"/>
      <c r="B22" s="614" t="s">
        <v>151</v>
      </c>
      <c r="C22" s="615"/>
      <c r="D22" s="615"/>
      <c r="E22" s="615"/>
      <c r="F22" s="615"/>
      <c r="G22" s="609">
        <f>'06 Resultater'!H33</f>
        <v>315237.5</v>
      </c>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row>
    <row r="23" spans="1:39" ht="24.95" customHeight="1">
      <c r="A23" s="2"/>
      <c r="B23" s="605"/>
      <c r="C23" s="615"/>
      <c r="D23" s="615"/>
      <c r="E23" s="615"/>
      <c r="F23" s="615"/>
      <c r="G23" s="609"/>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row>
    <row r="24" spans="1:39" ht="24.95" customHeight="1">
      <c r="A24" s="2"/>
      <c r="B24" s="616" t="s">
        <v>153</v>
      </c>
      <c r="C24" s="617"/>
      <c r="D24" s="617"/>
      <c r="E24" s="617"/>
      <c r="F24" s="617"/>
      <c r="G24" s="606">
        <f>'06 Resultater'!H36</f>
        <v>107737.5</v>
      </c>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row>
    <row r="25" spans="1:39" ht="24.95" customHeight="1">
      <c r="A25" s="2"/>
      <c r="B25" s="605"/>
      <c r="C25" s="618"/>
      <c r="D25" s="618"/>
      <c r="E25" s="618"/>
      <c r="F25" s="618"/>
      <c r="G25" s="607"/>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row>
    <row r="26" spans="1:39" ht="24.95" customHeight="1">
      <c r="A26" s="2"/>
      <c r="B26" s="619" t="s">
        <v>158</v>
      </c>
      <c r="C26" s="618"/>
      <c r="D26" s="618"/>
      <c r="E26" s="618"/>
      <c r="F26" s="618"/>
      <c r="G26" s="607"/>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row>
    <row r="27" spans="1:39" ht="24.95" customHeight="1">
      <c r="A27" s="2"/>
      <c r="B27" s="605" t="s">
        <v>159</v>
      </c>
      <c r="C27" s="618"/>
      <c r="D27" s="618"/>
      <c r="E27" s="618"/>
      <c r="F27" s="618"/>
      <c r="G27" s="608">
        <f>IF(G24&lt;=0, 0, G24/(G28*1.37)+G78)</f>
        <v>0.13106751824817517</v>
      </c>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row>
    <row r="28" spans="1:39" ht="24.95" customHeight="1">
      <c r="A28" s="2"/>
      <c r="B28" s="605" t="s">
        <v>160</v>
      </c>
      <c r="C28" s="618"/>
      <c r="D28" s="618"/>
      <c r="E28" s="618"/>
      <c r="F28" s="618"/>
      <c r="G28" s="609">
        <v>600000</v>
      </c>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row>
    <row r="29" spans="1:39" ht="24.95" customHeight="1">
      <c r="A29" s="2"/>
      <c r="B29" s="605" t="s">
        <v>161</v>
      </c>
      <c r="C29" s="618"/>
      <c r="D29" s="618"/>
      <c r="E29" s="618"/>
      <c r="F29" s="618"/>
      <c r="G29" s="607"/>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row>
    <row r="30" spans="1:39" ht="24.95" customHeight="1">
      <c r="A30" s="2"/>
      <c r="B30" s="605"/>
      <c r="C30" s="618"/>
      <c r="D30" s="618"/>
      <c r="E30" s="618"/>
      <c r="F30" s="618"/>
      <c r="G30" s="607"/>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row>
    <row r="31" spans="1:39" ht="24.95" customHeight="1">
      <c r="A31" s="2"/>
      <c r="B31" s="605" t="s">
        <v>162</v>
      </c>
      <c r="C31" s="618"/>
      <c r="D31" s="618"/>
      <c r="E31" s="618"/>
      <c r="F31" s="618"/>
      <c r="G31" s="610">
        <f>G24/'02 Kostnader lønn, utstyr osv. '!S11</f>
        <v>215.47499999999999</v>
      </c>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row>
    <row r="32" spans="1:39" ht="24.95" customHeight="1">
      <c r="A32" s="2"/>
      <c r="B32" s="611"/>
      <c r="C32" s="620"/>
      <c r="D32" s="620"/>
      <c r="E32" s="620"/>
      <c r="F32" s="620"/>
      <c r="G32" s="621"/>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row>
    <row r="33" spans="1:39">
      <c r="A33" s="2"/>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row>
    <row r="34" spans="1:39">
      <c r="A34" s="2"/>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row>
    <row r="35" spans="1:39">
      <c r="A35" s="2"/>
      <c r="B35" s="2"/>
      <c r="C35" s="2"/>
      <c r="D35" s="2"/>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row>
    <row r="36" spans="1:39">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row>
    <row r="37" spans="1:39">
      <c r="A37" s="2"/>
      <c r="B37" s="2"/>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row>
    <row r="38" spans="1:39">
      <c r="A38" s="2"/>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row>
    <row r="39" spans="1:39">
      <c r="A39" s="2"/>
      <c r="B39" s="2"/>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row>
    <row r="40" spans="1:39">
      <c r="A40" s="2"/>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row>
    <row r="41" spans="1:39">
      <c r="A41" s="2"/>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row>
    <row r="42" spans="1:39">
      <c r="A42" s="2"/>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row>
    <row r="43" spans="1:39">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row>
    <row r="44" spans="1:39">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row>
    <row r="45" spans="1:39">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row>
    <row r="46" spans="1:39">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row>
    <row r="47" spans="1:39">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row>
    <row r="48" spans="1:39">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row>
    <row r="49" spans="1:39">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row>
    <row r="50" spans="1:39">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row>
    <row r="51" spans="1:39">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row>
    <row r="52" spans="1:39">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row>
    <row r="53" spans="1:39">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row>
    <row r="54" spans="1:39">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row>
    <row r="55" spans="1:39">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row>
    <row r="56" spans="1:39">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row>
    <row r="57" spans="1:39">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row>
    <row r="58" spans="1:39">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row>
    <row r="59" spans="1:39">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row>
    <row r="60" spans="1:39">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row>
    <row r="61" spans="1:39">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row>
    <row r="62" spans="1:39">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row>
    <row r="63" spans="1:39">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row>
    <row r="64" spans="1:39">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row>
    <row r="65" spans="1:39">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row>
    <row r="66" spans="1:39">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row>
    <row r="67" spans="1:39">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row>
    <row r="68" spans="1:39">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row>
    <row r="69" spans="1:39">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row>
    <row r="70" spans="1:39">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row>
    <row r="71" spans="1:39">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row>
    <row r="72" spans="1:39">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row>
    <row r="73" spans="1:39">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row>
    <row r="74" spans="1:39">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row>
    <row r="75" spans="1:39">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row>
    <row r="76" spans="1:39">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row>
    <row r="77" spans="1:39">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row>
    <row r="78" spans="1:39">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row>
    <row r="79" spans="1:39">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row>
    <row r="80" spans="1:39">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row>
    <row r="81" spans="1:39">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row>
    <row r="82" spans="1:39">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row>
    <row r="83" spans="1:39">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row>
    <row r="84" spans="1:39">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row>
    <row r="85" spans="1:39">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row>
    <row r="86" spans="1:39">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row>
    <row r="87" spans="1:39">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row>
    <row r="88" spans="1:39">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row>
    <row r="89" spans="1:39">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row>
    <row r="90" spans="1:39">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row>
    <row r="91" spans="1:39">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row>
    <row r="92" spans="1:39">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row>
    <row r="93" spans="1:39">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row>
    <row r="94" spans="1:39">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row>
    <row r="95" spans="1:39">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row>
    <row r="96" spans="1:39">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row>
    <row r="97" spans="1:39">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row>
    <row r="98" spans="1:39">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row>
    <row r="99" spans="1:39">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row>
    <row r="100" spans="1:39">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row>
    <row r="101" spans="1:39">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row>
    <row r="102" spans="1:39">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row>
    <row r="103" spans="1:39">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row>
    <row r="104" spans="1:39">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row>
    <row r="105" spans="1:39">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row>
    <row r="106" spans="1:39">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row>
    <row r="107" spans="1:39">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row>
    <row r="108" spans="1:39">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row>
    <row r="109" spans="1:39">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row>
    <row r="110" spans="1:39">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row>
    <row r="111" spans="1:39">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row>
    <row r="112" spans="1:39">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row>
    <row r="113" spans="1:39">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row>
    <row r="114" spans="1:39">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row>
    <row r="115" spans="1:39">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row>
    <row r="116" spans="1:39">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row>
    <row r="117" spans="1:39">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row>
    <row r="118" spans="1:39">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row>
    <row r="119" spans="1:39">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row>
    <row r="120" spans="1:39">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row>
    <row r="121" spans="1:39">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row>
    <row r="122" spans="1:39">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row>
    <row r="123" spans="1:39">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row>
    <row r="124" spans="1:39">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row>
    <row r="125" spans="1:39">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row>
    <row r="126" spans="1:39">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row>
    <row r="127" spans="1:39">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row>
    <row r="128" spans="1:39">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row>
    <row r="129" spans="1:39">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row>
    <row r="130" spans="1:39">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row>
    <row r="131" spans="1:39">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row>
    <row r="132" spans="1:39">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row>
    <row r="133" spans="1:39">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row>
    <row r="134" spans="1:39">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row>
    <row r="135" spans="1:39">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row>
    <row r="136" spans="1:39">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row>
    <row r="137" spans="1:39">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row>
    <row r="138" spans="1:39">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row>
    <row r="139" spans="1:39">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row>
    <row r="140" spans="1:39">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row>
    <row r="141" spans="1:39">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row>
    <row r="142" spans="1:39">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row>
    <row r="143" spans="1:39">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row>
    <row r="144" spans="1:39">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row>
    <row r="145" spans="1:39">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row>
    <row r="146" spans="1:39">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row>
    <row r="147" spans="1:39">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row>
    <row r="148" spans="1:39">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row>
    <row r="149" spans="1:39">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row>
    <row r="150" spans="1:39">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row>
    <row r="151" spans="1:39">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row>
    <row r="152" spans="1:39">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row>
    <row r="153" spans="1:39">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row>
    <row r="154" spans="1:39">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row>
    <row r="212" spans="1:39">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row>
    <row r="213" spans="1:39">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row>
    <row r="214" spans="1:39">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row>
    <row r="215" spans="1:39">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row>
  </sheetData>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ADBC92-AABA-4274-BDD7-5C65C5AC37AD}">
  <sheetPr>
    <tabColor rgb="FFFFFFCC"/>
  </sheetPr>
  <dimension ref="A1:T62"/>
  <sheetViews>
    <sheetView topLeftCell="A4" zoomScale="85" zoomScaleNormal="85" workbookViewId="0">
      <selection activeCell="E13" sqref="E13"/>
    </sheetView>
  </sheetViews>
  <sheetFormatPr defaultColWidth="0" defaultRowHeight="15"/>
  <cols>
    <col min="1" max="3" width="9.140625" customWidth="1"/>
    <col min="4" max="4" width="21.140625" customWidth="1"/>
    <col min="5" max="5" width="60.28515625" customWidth="1"/>
    <col min="6" max="6" width="21" customWidth="1"/>
    <col min="7" max="10" width="9.140625" customWidth="1"/>
    <col min="11" max="20" width="0" hidden="1" customWidth="1"/>
    <col min="21" max="16384" width="9.140625" hidden="1"/>
  </cols>
  <sheetData>
    <row r="1" spans="1:10">
      <c r="A1" s="278"/>
      <c r="B1" s="278"/>
      <c r="C1" s="278"/>
      <c r="D1" s="278"/>
      <c r="E1" s="278"/>
      <c r="F1" s="278"/>
      <c r="G1" s="278"/>
      <c r="H1" s="278"/>
      <c r="I1" s="278"/>
      <c r="J1" s="278"/>
    </row>
    <row r="2" spans="1:10">
      <c r="A2" s="278"/>
      <c r="B2" s="278"/>
      <c r="C2" s="278"/>
      <c r="D2" s="278"/>
      <c r="E2" s="278"/>
      <c r="F2" s="278"/>
      <c r="G2" s="278"/>
      <c r="H2" s="278"/>
      <c r="I2" s="278"/>
      <c r="J2" s="278"/>
    </row>
    <row r="3" spans="1:10">
      <c r="A3" s="278"/>
      <c r="B3" s="278"/>
      <c r="C3" s="278"/>
      <c r="D3" s="278"/>
      <c r="E3" s="278"/>
      <c r="F3" s="278"/>
      <c r="G3" s="278"/>
      <c r="H3" s="278"/>
      <c r="I3" s="278"/>
      <c r="J3" s="278"/>
    </row>
    <row r="4" spans="1:10">
      <c r="A4" s="278"/>
      <c r="B4" s="278"/>
      <c r="C4" s="278"/>
      <c r="D4" s="278"/>
      <c r="E4" s="278"/>
      <c r="F4" s="278"/>
      <c r="G4" s="278"/>
      <c r="H4" s="278"/>
      <c r="I4" s="278"/>
      <c r="J4" s="278"/>
    </row>
    <row r="5" spans="1:10">
      <c r="A5" s="278"/>
      <c r="B5" s="278"/>
      <c r="C5" s="278"/>
      <c r="D5" s="278"/>
      <c r="E5" s="278"/>
      <c r="F5" s="278"/>
      <c r="G5" s="278"/>
      <c r="H5" s="278"/>
      <c r="I5" s="278"/>
      <c r="J5" s="278"/>
    </row>
    <row r="6" spans="1:10">
      <c r="A6" s="278"/>
      <c r="B6" s="278"/>
      <c r="C6" s="2"/>
      <c r="D6" s="2"/>
      <c r="E6" s="2"/>
      <c r="F6" s="2"/>
      <c r="G6" s="2"/>
      <c r="H6" s="278"/>
      <c r="I6" s="278"/>
      <c r="J6" s="278"/>
    </row>
    <row r="7" spans="1:10">
      <c r="A7" s="278"/>
      <c r="B7" s="278"/>
      <c r="C7" s="2"/>
      <c r="D7" s="2"/>
      <c r="E7" s="2"/>
      <c r="F7" s="2"/>
      <c r="G7" s="2"/>
      <c r="H7" s="278"/>
      <c r="I7" s="278"/>
      <c r="J7" s="278"/>
    </row>
    <row r="8" spans="1:10">
      <c r="A8" s="278"/>
      <c r="B8" s="278"/>
      <c r="C8" s="2"/>
      <c r="D8" s="2"/>
      <c r="E8" s="2"/>
      <c r="F8" s="2"/>
      <c r="G8" s="2"/>
      <c r="H8" s="278"/>
      <c r="I8" s="278"/>
      <c r="J8" s="278"/>
    </row>
    <row r="9" spans="1:10" ht="75.75" customHeight="1">
      <c r="A9" s="278"/>
      <c r="B9" s="278"/>
      <c r="C9" s="2"/>
      <c r="D9" s="694" t="s">
        <v>163</v>
      </c>
      <c r="E9" s="694"/>
      <c r="F9" s="694"/>
      <c r="G9" s="2"/>
      <c r="H9" s="278"/>
      <c r="I9" s="278"/>
      <c r="J9" s="278"/>
    </row>
    <row r="10" spans="1:10">
      <c r="A10" s="278"/>
      <c r="B10" s="278"/>
      <c r="C10" s="2"/>
      <c r="D10" s="2"/>
      <c r="E10" s="2"/>
      <c r="F10" s="2"/>
      <c r="G10" s="2"/>
      <c r="H10" s="278"/>
      <c r="I10" s="278"/>
      <c r="J10" s="278"/>
    </row>
    <row r="11" spans="1:10" ht="48.75" customHeight="1">
      <c r="A11" s="278"/>
      <c r="B11" s="278"/>
      <c r="C11" s="2"/>
      <c r="D11" s="623" t="s">
        <v>164</v>
      </c>
      <c r="E11" s="623" t="s">
        <v>165</v>
      </c>
      <c r="F11" s="626" t="s">
        <v>166</v>
      </c>
      <c r="G11" s="2"/>
      <c r="H11" s="278"/>
      <c r="I11" s="278"/>
      <c r="J11" s="278"/>
    </row>
    <row r="12" spans="1:10" ht="130.5" customHeight="1">
      <c r="A12" s="278"/>
      <c r="B12" s="278"/>
      <c r="C12" s="2"/>
      <c r="D12" s="628">
        <v>46171</v>
      </c>
      <c r="E12" s="627" t="s">
        <v>167</v>
      </c>
      <c r="F12" s="627" t="s">
        <v>168</v>
      </c>
      <c r="G12" s="2"/>
      <c r="H12" s="278"/>
      <c r="I12" s="278"/>
      <c r="J12" s="278"/>
    </row>
    <row r="13" spans="1:10" ht="79.150000000000006" customHeight="1">
      <c r="A13" s="278"/>
      <c r="B13" s="278"/>
      <c r="C13" s="2"/>
      <c r="D13" s="625">
        <v>46171</v>
      </c>
      <c r="E13" s="627" t="s">
        <v>169</v>
      </c>
      <c r="F13" s="566" t="s">
        <v>168</v>
      </c>
      <c r="G13" s="2"/>
      <c r="H13" s="278"/>
      <c r="I13" s="278"/>
      <c r="J13" s="278"/>
    </row>
    <row r="14" spans="1:10" ht="24.95" customHeight="1">
      <c r="A14" s="278"/>
      <c r="B14" s="278"/>
      <c r="C14" s="2"/>
      <c r="D14" s="566"/>
      <c r="E14" s="566"/>
      <c r="F14" s="566"/>
      <c r="G14" s="2"/>
      <c r="H14" s="278"/>
      <c r="I14" s="278"/>
      <c r="J14" s="278"/>
    </row>
    <row r="15" spans="1:10" ht="24.95" customHeight="1">
      <c r="A15" s="278"/>
      <c r="B15" s="278"/>
      <c r="C15" s="2"/>
      <c r="D15" s="566"/>
      <c r="E15" s="566"/>
      <c r="F15" s="566"/>
      <c r="G15" s="2"/>
      <c r="H15" s="278"/>
      <c r="I15" s="278"/>
      <c r="J15" s="278"/>
    </row>
    <row r="16" spans="1:10" ht="24.95" customHeight="1">
      <c r="A16" s="278"/>
      <c r="B16" s="278"/>
      <c r="C16" s="2"/>
      <c r="D16" s="566"/>
      <c r="E16" s="566"/>
      <c r="F16" s="566"/>
      <c r="G16" s="2"/>
      <c r="H16" s="278"/>
      <c r="I16" s="278"/>
      <c r="J16" s="278"/>
    </row>
    <row r="17" spans="1:10" ht="24.95" customHeight="1">
      <c r="A17" s="278"/>
      <c r="B17" s="278"/>
      <c r="C17" s="2"/>
      <c r="D17" s="566"/>
      <c r="E17" s="566"/>
      <c r="F17" s="566"/>
      <c r="G17" s="2"/>
      <c r="H17" s="278"/>
      <c r="I17" s="278"/>
      <c r="J17" s="278"/>
    </row>
    <row r="18" spans="1:10" ht="24.95" customHeight="1">
      <c r="A18" s="278"/>
      <c r="B18" s="278"/>
      <c r="C18" s="2"/>
      <c r="D18" s="566"/>
      <c r="E18" s="566"/>
      <c r="F18" s="566"/>
      <c r="G18" s="2"/>
      <c r="H18" s="278"/>
      <c r="I18" s="278"/>
      <c r="J18" s="278"/>
    </row>
    <row r="19" spans="1:10" ht="24.95" customHeight="1">
      <c r="A19" s="278"/>
      <c r="B19" s="278"/>
      <c r="C19" s="2"/>
      <c r="D19" s="566"/>
      <c r="E19" s="566"/>
      <c r="F19" s="566"/>
      <c r="G19" s="2"/>
      <c r="H19" s="278"/>
      <c r="I19" s="278"/>
      <c r="J19" s="278"/>
    </row>
    <row r="20" spans="1:10" ht="24.95" customHeight="1">
      <c r="A20" s="278"/>
      <c r="B20" s="278"/>
      <c r="C20" s="2"/>
      <c r="D20" s="566"/>
      <c r="E20" s="566"/>
      <c r="F20" s="566"/>
      <c r="G20" s="2"/>
      <c r="H20" s="278"/>
      <c r="I20" s="278"/>
      <c r="J20" s="278"/>
    </row>
    <row r="21" spans="1:10" ht="24.95" customHeight="1">
      <c r="A21" s="278"/>
      <c r="B21" s="278"/>
      <c r="C21" s="2"/>
      <c r="D21" s="566"/>
      <c r="E21" s="566"/>
      <c r="F21" s="566"/>
      <c r="G21" s="2"/>
      <c r="H21" s="278"/>
      <c r="I21" s="278"/>
      <c r="J21" s="278"/>
    </row>
    <row r="22" spans="1:10" ht="24.95" customHeight="1">
      <c r="A22" s="278"/>
      <c r="B22" s="278"/>
      <c r="C22" s="2"/>
      <c r="D22" s="566"/>
      <c r="E22" s="566"/>
      <c r="F22" s="566"/>
      <c r="G22" s="2"/>
      <c r="H22" s="278"/>
      <c r="I22" s="278"/>
      <c r="J22" s="278"/>
    </row>
    <row r="23" spans="1:10" ht="24.95" customHeight="1">
      <c r="A23" s="278"/>
      <c r="B23" s="278"/>
      <c r="C23" s="2"/>
      <c r="D23" s="566"/>
      <c r="E23" s="566"/>
      <c r="F23" s="566"/>
      <c r="G23" s="2"/>
      <c r="H23" s="278"/>
      <c r="I23" s="278"/>
      <c r="J23" s="278"/>
    </row>
    <row r="24" spans="1:10" ht="24.95" customHeight="1">
      <c r="A24" s="278"/>
      <c r="B24" s="278"/>
      <c r="C24" s="2"/>
      <c r="D24" s="566"/>
      <c r="E24" s="566"/>
      <c r="F24" s="566"/>
      <c r="G24" s="2"/>
      <c r="H24" s="278"/>
      <c r="I24" s="278"/>
      <c r="J24" s="278"/>
    </row>
    <row r="25" spans="1:10" ht="24.95" customHeight="1">
      <c r="A25" s="278"/>
      <c r="B25" s="278"/>
      <c r="C25" s="2"/>
      <c r="D25" s="566"/>
      <c r="E25" s="566"/>
      <c r="F25" s="566"/>
      <c r="G25" s="2"/>
      <c r="H25" s="278"/>
      <c r="I25" s="278"/>
      <c r="J25" s="278"/>
    </row>
    <row r="26" spans="1:10" ht="24.95" customHeight="1">
      <c r="A26" s="278"/>
      <c r="B26" s="278"/>
      <c r="C26" s="2"/>
      <c r="D26" s="566"/>
      <c r="E26" s="566"/>
      <c r="F26" s="566"/>
      <c r="G26" s="2"/>
      <c r="H26" s="278"/>
      <c r="I26" s="278"/>
      <c r="J26" s="278"/>
    </row>
    <row r="27" spans="1:10" ht="24.95" customHeight="1">
      <c r="A27" s="278"/>
      <c r="B27" s="278"/>
      <c r="C27" s="2"/>
      <c r="D27" s="566"/>
      <c r="E27" s="566"/>
      <c r="F27" s="566"/>
      <c r="G27" s="2"/>
      <c r="H27" s="278"/>
      <c r="I27" s="278"/>
      <c r="J27" s="278"/>
    </row>
    <row r="28" spans="1:10" ht="24.95" customHeight="1">
      <c r="A28" s="278"/>
      <c r="B28" s="278"/>
      <c r="C28" s="2"/>
      <c r="D28" s="566"/>
      <c r="E28" s="566"/>
      <c r="F28" s="566"/>
      <c r="G28" s="2"/>
      <c r="H28" s="278"/>
      <c r="I28" s="278"/>
      <c r="J28" s="278"/>
    </row>
    <row r="29" spans="1:10" ht="24.95" customHeight="1">
      <c r="A29" s="278"/>
      <c r="B29" s="278"/>
      <c r="C29" s="2"/>
      <c r="D29" s="566"/>
      <c r="E29" s="566"/>
      <c r="F29" s="566"/>
      <c r="G29" s="2"/>
      <c r="H29" s="278"/>
      <c r="I29" s="278"/>
      <c r="J29" s="278"/>
    </row>
    <row r="30" spans="1:10" ht="24.95" customHeight="1">
      <c r="A30" s="278"/>
      <c r="B30" s="278"/>
      <c r="C30" s="2"/>
      <c r="D30" s="566"/>
      <c r="E30" s="566"/>
      <c r="F30" s="566"/>
      <c r="G30" s="2"/>
      <c r="H30" s="278"/>
      <c r="I30" s="278"/>
      <c r="J30" s="278"/>
    </row>
    <row r="31" spans="1:10" ht="24.95" customHeight="1">
      <c r="A31" s="278"/>
      <c r="B31" s="278"/>
      <c r="C31" s="2"/>
      <c r="D31" s="566"/>
      <c r="E31" s="566"/>
      <c r="F31" s="566"/>
      <c r="G31" s="2"/>
      <c r="H31" s="278"/>
      <c r="I31" s="278"/>
      <c r="J31" s="278"/>
    </row>
    <row r="32" spans="1:10" ht="24.95" customHeight="1">
      <c r="A32" s="278"/>
      <c r="B32" s="278"/>
      <c r="C32" s="2"/>
      <c r="D32" s="566"/>
      <c r="E32" s="566"/>
      <c r="F32" s="566"/>
      <c r="G32" s="2"/>
      <c r="H32" s="278"/>
      <c r="I32" s="278"/>
      <c r="J32" s="278"/>
    </row>
    <row r="33" spans="1:10" ht="24.95" customHeight="1">
      <c r="A33" s="278"/>
      <c r="B33" s="278"/>
      <c r="C33" s="2"/>
      <c r="D33" s="566"/>
      <c r="E33" s="566"/>
      <c r="F33" s="566"/>
      <c r="G33" s="2"/>
      <c r="H33" s="278"/>
      <c r="I33" s="278"/>
      <c r="J33" s="278"/>
    </row>
    <row r="34" spans="1:10" ht="24.95" customHeight="1">
      <c r="A34" s="278"/>
      <c r="B34" s="278"/>
      <c r="C34" s="2"/>
      <c r="D34" s="566"/>
      <c r="E34" s="566"/>
      <c r="F34" s="566"/>
      <c r="G34" s="2"/>
      <c r="H34" s="278"/>
      <c r="I34" s="278"/>
      <c r="J34" s="278"/>
    </row>
    <row r="35" spans="1:10" ht="24.95" customHeight="1">
      <c r="A35" s="278"/>
      <c r="B35" s="278"/>
      <c r="C35" s="2"/>
      <c r="D35" s="566"/>
      <c r="E35" s="566"/>
      <c r="F35" s="566"/>
      <c r="G35" s="2"/>
      <c r="H35" s="278"/>
      <c r="I35" s="278"/>
      <c r="J35" s="278"/>
    </row>
    <row r="36" spans="1:10" ht="24.95" customHeight="1">
      <c r="A36" s="278"/>
      <c r="B36" s="278"/>
      <c r="C36" s="2"/>
      <c r="D36" s="566"/>
      <c r="E36" s="566"/>
      <c r="F36" s="566"/>
      <c r="G36" s="2"/>
      <c r="H36" s="278"/>
      <c r="I36" s="278"/>
      <c r="J36" s="278"/>
    </row>
    <row r="37" spans="1:10" ht="24.95" customHeight="1">
      <c r="A37" s="278"/>
      <c r="B37" s="278"/>
      <c r="C37" s="2"/>
      <c r="D37" s="566"/>
      <c r="E37" s="566"/>
      <c r="F37" s="566"/>
      <c r="G37" s="2"/>
      <c r="H37" s="278"/>
      <c r="I37" s="278"/>
      <c r="J37" s="278"/>
    </row>
    <row r="38" spans="1:10" ht="24.95" customHeight="1">
      <c r="A38" s="278"/>
      <c r="B38" s="278"/>
      <c r="C38" s="2"/>
      <c r="D38" s="566"/>
      <c r="E38" s="566"/>
      <c r="F38" s="566"/>
      <c r="G38" s="2"/>
      <c r="H38" s="278"/>
      <c r="I38" s="278"/>
      <c r="J38" s="278"/>
    </row>
    <row r="39" spans="1:10" ht="24.95" customHeight="1">
      <c r="A39" s="278"/>
      <c r="B39" s="278"/>
      <c r="C39" s="2"/>
      <c r="D39" s="566"/>
      <c r="E39" s="566"/>
      <c r="F39" s="566"/>
      <c r="G39" s="2"/>
      <c r="H39" s="278"/>
      <c r="I39" s="278"/>
      <c r="J39" s="278"/>
    </row>
    <row r="40" spans="1:10" ht="24.95" customHeight="1">
      <c r="A40" s="278"/>
      <c r="B40" s="278"/>
      <c r="C40" s="2"/>
      <c r="D40" s="566"/>
      <c r="E40" s="566"/>
      <c r="F40" s="566"/>
      <c r="G40" s="2"/>
      <c r="H40" s="278"/>
      <c r="I40" s="278"/>
      <c r="J40" s="278"/>
    </row>
    <row r="41" spans="1:10" ht="24.95" customHeight="1">
      <c r="A41" s="278"/>
      <c r="B41" s="278"/>
      <c r="C41" s="2"/>
      <c r="D41" s="566"/>
      <c r="E41" s="566"/>
      <c r="F41" s="566"/>
      <c r="G41" s="2"/>
      <c r="H41" s="278"/>
      <c r="I41" s="278"/>
      <c r="J41" s="278"/>
    </row>
    <row r="42" spans="1:10" ht="24.95" customHeight="1">
      <c r="A42" s="278"/>
      <c r="B42" s="278"/>
      <c r="C42" s="2"/>
      <c r="D42" s="566"/>
      <c r="E42" s="566"/>
      <c r="F42" s="566"/>
      <c r="G42" s="2"/>
      <c r="H42" s="278"/>
      <c r="I42" s="278"/>
      <c r="J42" s="278"/>
    </row>
    <row r="43" spans="1:10" ht="24.95" customHeight="1">
      <c r="A43" s="278"/>
      <c r="B43" s="278"/>
      <c r="C43" s="2"/>
      <c r="D43" s="566"/>
      <c r="E43" s="566"/>
      <c r="F43" s="566"/>
      <c r="G43" s="2"/>
      <c r="H43" s="278"/>
      <c r="I43" s="278"/>
      <c r="J43" s="278"/>
    </row>
    <row r="44" spans="1:10" ht="24.95" customHeight="1">
      <c r="A44" s="278"/>
      <c r="B44" s="278"/>
      <c r="C44" s="2"/>
      <c r="D44" s="566"/>
      <c r="E44" s="566"/>
      <c r="F44" s="566"/>
      <c r="G44" s="2"/>
      <c r="H44" s="278"/>
      <c r="I44" s="278"/>
      <c r="J44" s="278"/>
    </row>
    <row r="45" spans="1:10" ht="24.95" customHeight="1">
      <c r="A45" s="278"/>
      <c r="B45" s="278"/>
      <c r="C45" s="2"/>
      <c r="D45" s="566"/>
      <c r="E45" s="566"/>
      <c r="F45" s="566"/>
      <c r="G45" s="2"/>
      <c r="H45" s="278"/>
      <c r="I45" s="278"/>
      <c r="J45" s="278"/>
    </row>
    <row r="46" spans="1:10" ht="24.95" customHeight="1">
      <c r="A46" s="278"/>
      <c r="B46" s="278"/>
      <c r="C46" s="2"/>
      <c r="D46" s="566"/>
      <c r="E46" s="566"/>
      <c r="F46" s="566"/>
      <c r="G46" s="2"/>
      <c r="H46" s="278"/>
      <c r="I46" s="278"/>
      <c r="J46" s="278"/>
    </row>
    <row r="47" spans="1:10" ht="24.95" customHeight="1">
      <c r="A47" s="278"/>
      <c r="B47" s="278"/>
      <c r="C47" s="2"/>
      <c r="D47" s="566"/>
      <c r="E47" s="566"/>
      <c r="F47" s="566"/>
      <c r="G47" s="2"/>
      <c r="H47" s="278"/>
      <c r="I47" s="278"/>
      <c r="J47" s="278"/>
    </row>
    <row r="48" spans="1:10" ht="24.95" customHeight="1">
      <c r="A48" s="278"/>
      <c r="B48" s="278"/>
      <c r="C48" s="2"/>
      <c r="D48" s="566"/>
      <c r="E48" s="566"/>
      <c r="F48" s="566"/>
      <c r="G48" s="2"/>
      <c r="H48" s="278"/>
      <c r="I48" s="278"/>
      <c r="J48" s="278"/>
    </row>
    <row r="49" spans="1:10" ht="24.95" customHeight="1">
      <c r="A49" s="278"/>
      <c r="B49" s="278"/>
      <c r="C49" s="2"/>
      <c r="D49" s="566"/>
      <c r="E49" s="566"/>
      <c r="F49" s="566"/>
      <c r="G49" s="2"/>
      <c r="H49" s="278"/>
      <c r="I49" s="278"/>
      <c r="J49" s="278"/>
    </row>
    <row r="50" spans="1:10" ht="24.95" customHeight="1">
      <c r="A50" s="278"/>
      <c r="B50" s="278"/>
      <c r="C50" s="2"/>
      <c r="D50" s="566"/>
      <c r="E50" s="566"/>
      <c r="F50" s="566"/>
      <c r="G50" s="2"/>
      <c r="H50" s="278"/>
      <c r="I50" s="278"/>
      <c r="J50" s="278"/>
    </row>
    <row r="51" spans="1:10" ht="24.95" customHeight="1">
      <c r="A51" s="278"/>
      <c r="B51" s="278"/>
      <c r="C51" s="2"/>
      <c r="D51" s="566"/>
      <c r="E51" s="566"/>
      <c r="F51" s="566"/>
      <c r="G51" s="2"/>
      <c r="H51" s="278"/>
      <c r="I51" s="278"/>
      <c r="J51" s="278"/>
    </row>
    <row r="52" spans="1:10" ht="24.95" customHeight="1">
      <c r="A52" s="278"/>
      <c r="B52" s="278"/>
      <c r="C52" s="2"/>
      <c r="D52" s="566"/>
      <c r="E52" s="566"/>
      <c r="F52" s="566"/>
      <c r="G52" s="2"/>
      <c r="H52" s="278"/>
      <c r="I52" s="278"/>
      <c r="J52" s="278"/>
    </row>
    <row r="53" spans="1:10" ht="24.95" customHeight="1">
      <c r="A53" s="278"/>
      <c r="B53" s="278"/>
      <c r="C53" s="2"/>
      <c r="D53" s="566"/>
      <c r="E53" s="566"/>
      <c r="F53" s="566"/>
      <c r="G53" s="2"/>
      <c r="H53" s="278"/>
      <c r="I53" s="278"/>
      <c r="J53" s="278"/>
    </row>
    <row r="54" spans="1:10" ht="24.95" customHeight="1">
      <c r="A54" s="278"/>
      <c r="B54" s="278"/>
      <c r="C54" s="2"/>
      <c r="D54" s="566"/>
      <c r="E54" s="566"/>
      <c r="F54" s="566"/>
      <c r="G54" s="2"/>
      <c r="H54" s="278"/>
      <c r="I54" s="278"/>
      <c r="J54" s="278"/>
    </row>
    <row r="55" spans="1:10" ht="24.95" customHeight="1">
      <c r="A55" s="278"/>
      <c r="B55" s="278"/>
      <c r="C55" s="2"/>
      <c r="D55" s="566"/>
      <c r="E55" s="566"/>
      <c r="F55" s="566"/>
      <c r="G55" s="2"/>
      <c r="H55" s="278"/>
      <c r="I55" s="278"/>
      <c r="J55" s="278"/>
    </row>
    <row r="56" spans="1:10" ht="24.95" customHeight="1">
      <c r="A56" s="278"/>
      <c r="B56" s="278"/>
      <c r="C56" s="2"/>
      <c r="D56" s="566"/>
      <c r="E56" s="566"/>
      <c r="F56" s="566"/>
      <c r="G56" s="2"/>
      <c r="H56" s="278"/>
      <c r="I56" s="278"/>
      <c r="J56" s="278"/>
    </row>
    <row r="57" spans="1:10" ht="24.95" customHeight="1">
      <c r="A57" s="278"/>
      <c r="B57" s="278"/>
      <c r="C57" s="2"/>
      <c r="D57" s="566"/>
      <c r="E57" s="566"/>
      <c r="F57" s="566"/>
      <c r="G57" s="2"/>
      <c r="H57" s="278"/>
      <c r="I57" s="278"/>
      <c r="J57" s="278"/>
    </row>
    <row r="58" spans="1:10" ht="24.95" customHeight="1">
      <c r="A58" s="278"/>
      <c r="B58" s="278"/>
      <c r="C58" s="2"/>
      <c r="D58" s="566"/>
      <c r="E58" s="566"/>
      <c r="F58" s="566"/>
      <c r="G58" s="2"/>
      <c r="H58" s="278"/>
      <c r="I58" s="278"/>
      <c r="J58" s="278"/>
    </row>
    <row r="59" spans="1:10" ht="24.95" customHeight="1">
      <c r="A59" s="278"/>
      <c r="B59" s="278"/>
      <c r="C59" s="2"/>
      <c r="D59" s="2"/>
      <c r="E59" s="2"/>
      <c r="F59" s="2"/>
      <c r="G59" s="2"/>
      <c r="H59" s="278"/>
      <c r="I59" s="278"/>
      <c r="J59" s="278"/>
    </row>
    <row r="60" spans="1:10">
      <c r="A60" s="624"/>
      <c r="B60" s="624"/>
      <c r="C60" s="624"/>
      <c r="D60" s="624"/>
      <c r="E60" s="624"/>
      <c r="F60" s="624"/>
      <c r="G60" s="624"/>
      <c r="H60" s="624"/>
      <c r="I60" s="624"/>
      <c r="J60" s="624"/>
    </row>
    <row r="61" spans="1:10">
      <c r="A61" s="624"/>
      <c r="B61" s="624"/>
      <c r="C61" s="624"/>
      <c r="D61" s="624"/>
      <c r="E61" s="624"/>
      <c r="F61" s="624"/>
      <c r="G61" s="624"/>
      <c r="H61" s="624"/>
      <c r="I61" s="624"/>
      <c r="J61" s="624"/>
    </row>
    <row r="62" spans="1:10">
      <c r="A62" s="624"/>
      <c r="B62" s="624"/>
      <c r="C62" s="624"/>
      <c r="D62" s="624"/>
      <c r="E62" s="624"/>
      <c r="F62" s="624"/>
      <c r="G62" s="624"/>
      <c r="H62" s="624"/>
      <c r="I62" s="624"/>
      <c r="J62" s="624"/>
    </row>
  </sheetData>
  <mergeCells count="1">
    <mergeCell ref="D9:F9"/>
  </mergeCells>
  <pageMargins left="0.7" right="0.7" top="0.75" bottom="0.75" header="0.3" footer="0.3"/>
  <pageSetup scale="125"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4"/>
  <dimension ref="A1:AFA42"/>
  <sheetViews>
    <sheetView topLeftCell="A5" workbookViewId="0">
      <selection activeCell="B51" sqref="B51"/>
    </sheetView>
  </sheetViews>
  <sheetFormatPr defaultColWidth="0" defaultRowHeight="15"/>
  <cols>
    <col min="1" max="1" width="8.7109375" customWidth="1"/>
    <col min="2" max="2" width="28.42578125" bestFit="1" customWidth="1"/>
    <col min="3" max="3" width="8.7109375" customWidth="1"/>
    <col min="4" max="4" width="17.42578125" bestFit="1" customWidth="1"/>
    <col min="5" max="12" width="8.7109375" customWidth="1"/>
    <col min="13" max="13" width="17.7109375" bestFit="1" customWidth="1"/>
    <col min="14" max="14" width="14.42578125" customWidth="1"/>
    <col min="15" max="15" width="17.28515625" customWidth="1"/>
    <col min="16" max="16" width="8.7109375" hidden="1" customWidth="1"/>
    <col min="17" max="833" width="0" hidden="1" customWidth="1"/>
    <col min="834" max="16384" width="8.7109375" hidden="1"/>
  </cols>
  <sheetData>
    <row r="1" spans="1:833" ht="105.75" customHeight="1">
      <c r="A1" s="2"/>
      <c r="B1" s="2"/>
      <c r="C1" s="2"/>
      <c r="D1" s="2"/>
      <c r="E1" s="2"/>
      <c r="F1" s="2"/>
      <c r="G1" s="2"/>
      <c r="H1" s="2"/>
      <c r="I1" s="2"/>
      <c r="J1" s="2"/>
      <c r="K1" s="2"/>
      <c r="L1" s="2"/>
      <c r="M1" s="2"/>
      <c r="N1" s="2"/>
      <c r="O1" s="2"/>
      <c r="P1" s="2"/>
      <c r="AFA1" t="s">
        <v>170</v>
      </c>
    </row>
    <row r="2" spans="1:833" ht="164.25" customHeight="1">
      <c r="A2" s="188"/>
      <c r="B2" s="188"/>
      <c r="C2" s="188"/>
      <c r="D2" s="188"/>
      <c r="E2" s="188"/>
      <c r="F2" s="188"/>
      <c r="G2" s="188"/>
      <c r="H2" s="188"/>
      <c r="I2" s="188"/>
      <c r="J2" s="188"/>
      <c r="K2" s="188"/>
      <c r="L2" s="188"/>
      <c r="M2" s="188"/>
      <c r="N2" s="188"/>
      <c r="O2" s="188"/>
      <c r="P2" s="2"/>
    </row>
    <row r="3" spans="1:833">
      <c r="A3" s="188"/>
      <c r="B3" s="188"/>
      <c r="C3" s="188"/>
      <c r="D3" s="188"/>
      <c r="E3" s="188"/>
      <c r="F3" s="188"/>
      <c r="G3" s="188"/>
      <c r="H3" s="188"/>
      <c r="I3" s="188"/>
      <c r="J3" s="188"/>
      <c r="K3" s="188"/>
      <c r="L3" s="188"/>
      <c r="M3" s="188"/>
      <c r="N3" s="188"/>
      <c r="O3" s="188"/>
      <c r="P3" s="2"/>
    </row>
    <row r="4" spans="1:833" ht="15.75" thickBot="1">
      <c r="A4" s="188"/>
      <c r="B4" s="189" t="s">
        <v>171</v>
      </c>
      <c r="C4" s="188"/>
      <c r="D4" s="189" t="s">
        <v>172</v>
      </c>
      <c r="E4" s="188"/>
      <c r="F4" s="188"/>
      <c r="G4" s="189" t="s">
        <v>173</v>
      </c>
      <c r="H4" s="188"/>
      <c r="I4" s="188"/>
      <c r="J4" s="188"/>
      <c r="K4" s="188"/>
      <c r="L4" s="188"/>
      <c r="M4" s="189" t="s">
        <v>174</v>
      </c>
      <c r="N4" s="188"/>
      <c r="O4" s="188"/>
      <c r="P4" s="2"/>
    </row>
    <row r="5" spans="1:833">
      <c r="A5" s="188"/>
      <c r="B5" s="190" t="s">
        <v>175</v>
      </c>
      <c r="C5" s="188"/>
      <c r="D5" s="191" t="s">
        <v>176</v>
      </c>
      <c r="E5" s="192"/>
      <c r="F5" s="193"/>
      <c r="G5" s="191" t="s">
        <v>87</v>
      </c>
      <c r="H5" s="192"/>
      <c r="I5" s="193"/>
      <c r="J5" s="188"/>
      <c r="K5" s="188"/>
      <c r="L5" s="188"/>
      <c r="M5" s="239" t="str">
        <f>IF('02 Kostnader lønn, utstyr osv. '!D45="","",'02 Kostnader lønn, utstyr osv. '!D45)</f>
        <v>Pulsoksymeter</v>
      </c>
      <c r="N5" s="194">
        <f>IF('02 Kostnader lønn, utstyr osv. '!J45="","",'02 Kostnader lønn, utstyr osv. '!J45)</f>
        <v>33.333333333333336</v>
      </c>
      <c r="O5" s="188"/>
      <c r="P5" s="2"/>
    </row>
    <row r="6" spans="1:833">
      <c r="A6" s="188"/>
      <c r="B6" s="195" t="s">
        <v>177</v>
      </c>
      <c r="C6" s="188"/>
      <c r="D6" s="196" t="s">
        <v>178</v>
      </c>
      <c r="E6" s="197"/>
      <c r="F6" s="198"/>
      <c r="G6" s="196" t="s">
        <v>83</v>
      </c>
      <c r="H6" s="197"/>
      <c r="I6" s="198"/>
      <c r="J6" s="188"/>
      <c r="K6" s="188"/>
      <c r="L6" s="188"/>
      <c r="M6" s="239" t="str">
        <f>IF('02 Kostnader lønn, utstyr osv. '!D46="","",'02 Kostnader lønn, utstyr osv. '!D46)</f>
        <v>Termometer</v>
      </c>
      <c r="N6" s="194">
        <f>IF('02 Kostnader lønn, utstyr osv. '!J46="","",'02 Kostnader lønn, utstyr osv. '!J46)</f>
        <v>16.666666666666668</v>
      </c>
      <c r="O6" s="188"/>
      <c r="P6" s="2"/>
    </row>
    <row r="7" spans="1:833">
      <c r="A7" s="188"/>
      <c r="B7" s="188"/>
      <c r="C7" s="188"/>
      <c r="D7" s="196" t="s">
        <v>179</v>
      </c>
      <c r="E7" s="197"/>
      <c r="F7" s="198"/>
      <c r="G7" s="196" t="s">
        <v>92</v>
      </c>
      <c r="H7" s="197"/>
      <c r="I7" s="198"/>
      <c r="J7" s="188"/>
      <c r="K7" s="188"/>
      <c r="L7" s="188"/>
      <c r="M7" s="239" t="str">
        <f>IF('02 Kostnader lønn, utstyr osv. '!D47="","",'02 Kostnader lønn, utstyr osv. '!D47)</f>
        <v>Vekt</v>
      </c>
      <c r="N7" s="194">
        <f>IF('02 Kostnader lønn, utstyr osv. '!J47="","",'02 Kostnader lønn, utstyr osv. '!J47)</f>
        <v>10.416666666666666</v>
      </c>
      <c r="O7" s="188"/>
      <c r="P7" s="2"/>
    </row>
    <row r="8" spans="1:833" ht="15.75" thickBot="1">
      <c r="A8" s="188"/>
      <c r="B8" s="188"/>
      <c r="C8" s="188"/>
      <c r="D8" s="196" t="s">
        <v>180</v>
      </c>
      <c r="E8" s="197"/>
      <c r="F8" s="198"/>
      <c r="G8" s="196" t="s">
        <v>94</v>
      </c>
      <c r="H8" s="197"/>
      <c r="I8" s="198"/>
      <c r="J8" s="188"/>
      <c r="K8" s="188"/>
      <c r="L8" s="188"/>
      <c r="M8" s="239" t="str">
        <f>IF('02 Kostnader lønn, utstyr osv. '!D48="","",'02 Kostnader lønn, utstyr osv. '!D48)</f>
        <v>Blodtrykksapparat</v>
      </c>
      <c r="N8" s="194">
        <f>IF('02 Kostnader lønn, utstyr osv. '!J48="","",'02 Kostnader lønn, utstyr osv. '!J48)</f>
        <v>325</v>
      </c>
      <c r="O8" s="188"/>
      <c r="P8" s="2"/>
    </row>
    <row r="9" spans="1:833" ht="15.75" thickBot="1">
      <c r="A9" s="188"/>
      <c r="B9" s="189" t="s">
        <v>68</v>
      </c>
      <c r="C9" s="188"/>
      <c r="D9" s="196" t="s">
        <v>181</v>
      </c>
      <c r="E9" s="197"/>
      <c r="F9" s="198"/>
      <c r="G9" s="196" t="s">
        <v>182</v>
      </c>
      <c r="H9" s="197"/>
      <c r="I9" s="198"/>
      <c r="J9" s="188"/>
      <c r="K9" s="188"/>
      <c r="L9" s="188"/>
      <c r="M9" s="239" t="str">
        <f>IF('02 Kostnader lønn, utstyr osv. '!D49="","",'02 Kostnader lønn, utstyr osv. '!D49)</f>
        <v>Blodsukkerapparat</v>
      </c>
      <c r="N9" s="194">
        <f>IF('02 Kostnader lønn, utstyr osv. '!J49="","",'02 Kostnader lønn, utstyr osv. '!J49)</f>
        <v>8.3333333333333339</v>
      </c>
      <c r="O9" s="188"/>
      <c r="P9" s="2"/>
    </row>
    <row r="10" spans="1:833" ht="15.75" thickBot="1">
      <c r="A10" s="188"/>
      <c r="B10" s="461" t="s">
        <v>84</v>
      </c>
      <c r="C10" s="188"/>
      <c r="D10" s="196" t="s">
        <v>183</v>
      </c>
      <c r="E10" s="197"/>
      <c r="F10" s="198"/>
      <c r="G10" s="196" t="s">
        <v>184</v>
      </c>
      <c r="H10" s="197"/>
      <c r="I10" s="198"/>
      <c r="J10" s="188"/>
      <c r="K10" s="188"/>
      <c r="L10" s="188"/>
      <c r="M10" s="239" t="str">
        <f>IF('02 Kostnader lønn, utstyr osv. '!D50="","",'02 Kostnader lønn, utstyr osv. '!D50)</f>
        <v>Nettbrett</v>
      </c>
      <c r="N10" s="194">
        <f>IF('02 Kostnader lønn, utstyr osv. '!J50="","",'02 Kostnader lønn, utstyr osv. '!J50)</f>
        <v>233.33333333333331</v>
      </c>
      <c r="O10" s="188"/>
      <c r="P10" s="2"/>
    </row>
    <row r="11" spans="1:833" ht="15.75" thickBot="1">
      <c r="A11" s="188"/>
      <c r="B11" s="462" t="s">
        <v>82</v>
      </c>
      <c r="C11" s="188"/>
      <c r="D11" s="199" t="s">
        <v>85</v>
      </c>
      <c r="E11" s="200"/>
      <c r="F11" s="201"/>
      <c r="G11" s="199" t="s">
        <v>85</v>
      </c>
      <c r="H11" s="200"/>
      <c r="I11" s="201"/>
      <c r="J11" s="188"/>
      <c r="K11" s="188"/>
      <c r="L11" s="188"/>
      <c r="M11" s="239" t="str">
        <f>IF('02 Kostnader lønn, utstyr osv. '!D51="","",'02 Kostnader lønn, utstyr osv. '!D51)</f>
        <v>Insulinmål</v>
      </c>
      <c r="N11" s="194">
        <f>IF('02 Kostnader lønn, utstyr osv. '!J51="","",'02 Kostnader lønn, utstyr osv. '!J51)</f>
        <v>416.66666666666669</v>
      </c>
      <c r="O11" s="188"/>
      <c r="P11" s="2"/>
    </row>
    <row r="12" spans="1:833" ht="15.75" thickBot="1">
      <c r="A12" s="188"/>
      <c r="B12" s="463" t="s">
        <v>89</v>
      </c>
      <c r="C12" s="188"/>
      <c r="D12" s="188"/>
      <c r="E12" s="188"/>
      <c r="F12" s="188"/>
      <c r="G12" s="188"/>
      <c r="H12" s="188"/>
      <c r="I12" s="188"/>
      <c r="J12" s="188"/>
      <c r="K12" s="188"/>
      <c r="L12" s="188"/>
      <c r="M12" s="239" t="str">
        <f>IF('02 Kostnader lønn, utstyr osv. '!D52="","",'02 Kostnader lønn, utstyr osv. '!D52)</f>
        <v/>
      </c>
      <c r="N12" s="194">
        <f>IF('02 Kostnader lønn, utstyr osv. '!J52="","",'02 Kostnader lønn, utstyr osv. '!J52)</f>
        <v>0</v>
      </c>
      <c r="O12" s="188"/>
      <c r="P12" s="2"/>
    </row>
    <row r="13" spans="1:833" ht="15.75" thickBot="1">
      <c r="A13" s="188"/>
      <c r="B13" s="188"/>
      <c r="C13" s="188"/>
      <c r="D13" s="188"/>
      <c r="E13" s="188"/>
      <c r="F13" s="188"/>
      <c r="G13" s="188"/>
      <c r="H13" s="188"/>
      <c r="I13" s="188"/>
      <c r="J13" s="188"/>
      <c r="K13" s="188"/>
      <c r="L13" s="188"/>
      <c r="M13" s="239" t="str">
        <f>IF('02 Kostnader lønn, utstyr osv. '!D53="","",'02 Kostnader lønn, utstyr osv. '!D53)</f>
        <v/>
      </c>
      <c r="N13" s="194">
        <f>IF('02 Kostnader lønn, utstyr osv. '!J53="","",'02 Kostnader lønn, utstyr osv. '!J53)</f>
        <v>0</v>
      </c>
      <c r="O13" s="188"/>
      <c r="P13" s="2"/>
    </row>
    <row r="14" spans="1:833">
      <c r="A14" s="188"/>
      <c r="B14" s="189" t="s">
        <v>185</v>
      </c>
      <c r="C14" s="188"/>
      <c r="D14" s="188"/>
      <c r="E14" s="188"/>
      <c r="F14" s="189" t="s">
        <v>186</v>
      </c>
      <c r="G14" s="188"/>
      <c r="H14" s="188"/>
      <c r="I14" s="188"/>
      <c r="J14" s="188"/>
      <c r="K14" s="188"/>
      <c r="L14" s="188"/>
      <c r="M14" s="239" t="str">
        <f>IF('02 Kostnader lønn, utstyr osv. '!D54="","",'02 Kostnader lønn, utstyr osv. '!D54)</f>
        <v/>
      </c>
      <c r="N14" s="194">
        <f>IF('02 Kostnader lønn, utstyr osv. '!J54="","",'02 Kostnader lønn, utstyr osv. '!J54)</f>
        <v>0</v>
      </c>
      <c r="O14" s="188"/>
      <c r="P14" s="2"/>
    </row>
    <row r="15" spans="1:833">
      <c r="A15" s="188"/>
      <c r="B15" s="190" t="s">
        <v>187</v>
      </c>
      <c r="C15" s="188"/>
      <c r="D15" s="188"/>
      <c r="E15" s="188"/>
      <c r="F15" s="191" t="s">
        <v>188</v>
      </c>
      <c r="G15" s="192"/>
      <c r="H15" s="192"/>
      <c r="I15" s="192"/>
      <c r="J15" s="192"/>
      <c r="K15" s="193"/>
      <c r="L15" s="188"/>
      <c r="M15" s="239" t="str">
        <f>IF('02 Kostnader lønn, utstyr osv. '!D55="","",'02 Kostnader lønn, utstyr osv. '!D55)</f>
        <v/>
      </c>
      <c r="N15" s="194">
        <f>IF('02 Kostnader lønn, utstyr osv. '!J55="","",'02 Kostnader lønn, utstyr osv. '!J55)</f>
        <v>0</v>
      </c>
      <c r="O15" s="188"/>
      <c r="P15" s="2"/>
    </row>
    <row r="16" spans="1:833">
      <c r="A16" s="188"/>
      <c r="B16" s="195" t="s">
        <v>189</v>
      </c>
      <c r="C16" s="188"/>
      <c r="D16" s="188"/>
      <c r="E16" s="188"/>
      <c r="F16" s="196" t="s">
        <v>190</v>
      </c>
      <c r="G16" s="197"/>
      <c r="H16" s="197"/>
      <c r="I16" s="197"/>
      <c r="J16" s="197"/>
      <c r="K16" s="198"/>
      <c r="L16" s="188"/>
      <c r="M16" s="239" t="str">
        <f>IF('02 Kostnader lønn, utstyr osv. '!D56="","",'02 Kostnader lønn, utstyr osv. '!D56)</f>
        <v/>
      </c>
      <c r="N16" s="194">
        <f>IF('02 Kostnader lønn, utstyr osv. '!J56="","",'02 Kostnader lønn, utstyr osv. '!J56)</f>
        <v>0</v>
      </c>
      <c r="O16" s="188"/>
      <c r="P16" s="2"/>
    </row>
    <row r="17" spans="1:16">
      <c r="A17" s="188"/>
      <c r="B17" s="188"/>
      <c r="C17" s="188"/>
      <c r="D17" s="188"/>
      <c r="E17" s="188"/>
      <c r="F17" s="196" t="s">
        <v>191</v>
      </c>
      <c r="G17" s="197"/>
      <c r="H17" s="197"/>
      <c r="I17" s="197"/>
      <c r="J17" s="197"/>
      <c r="K17" s="198"/>
      <c r="L17" s="188"/>
      <c r="M17" s="239" t="str">
        <f>IF('02 Kostnader lønn, utstyr osv. '!D57="","",'02 Kostnader lønn, utstyr osv. '!D57)</f>
        <v/>
      </c>
      <c r="N17" s="194">
        <f>IF('02 Kostnader lønn, utstyr osv. '!J57="","",'02 Kostnader lønn, utstyr osv. '!J57)</f>
        <v>0</v>
      </c>
      <c r="O17" s="188"/>
      <c r="P17" s="2"/>
    </row>
    <row r="18" spans="1:16">
      <c r="A18" s="188"/>
      <c r="B18" s="189"/>
      <c r="C18" s="188"/>
      <c r="D18" s="188"/>
      <c r="E18" s="188"/>
      <c r="F18" s="196" t="s">
        <v>192</v>
      </c>
      <c r="G18" s="197"/>
      <c r="H18" s="197"/>
      <c r="I18" s="197"/>
      <c r="J18" s="197"/>
      <c r="K18" s="198"/>
      <c r="L18" s="188"/>
      <c r="M18" s="239" t="str">
        <f>IF('02 Kostnader lønn, utstyr osv. '!D58="","",'02 Kostnader lønn, utstyr osv. '!D58)</f>
        <v/>
      </c>
      <c r="N18" s="194">
        <f>IF('02 Kostnader lønn, utstyr osv. '!J58="","",'02 Kostnader lønn, utstyr osv. '!J58)</f>
        <v>0</v>
      </c>
      <c r="O18" s="188"/>
      <c r="P18" s="2"/>
    </row>
    <row r="19" spans="1:16">
      <c r="A19" s="188"/>
      <c r="B19" s="189" t="s">
        <v>193</v>
      </c>
      <c r="C19" s="188"/>
      <c r="D19" s="189" t="s">
        <v>194</v>
      </c>
      <c r="E19" s="188"/>
      <c r="F19" s="196" t="s">
        <v>195</v>
      </c>
      <c r="G19" s="197"/>
      <c r="H19" s="197"/>
      <c r="I19" s="197"/>
      <c r="J19" s="197"/>
      <c r="K19" s="198"/>
      <c r="L19" s="188"/>
      <c r="M19" s="239" t="str">
        <f>IF('02 Kostnader lønn, utstyr osv. '!D59="","",'02 Kostnader lønn, utstyr osv. '!D59)</f>
        <v/>
      </c>
      <c r="N19" s="194">
        <f>IF('02 Kostnader lønn, utstyr osv. '!J59="","",'02 Kostnader lønn, utstyr osv. '!J59)</f>
        <v>0</v>
      </c>
      <c r="O19" s="188"/>
      <c r="P19" s="2"/>
    </row>
    <row r="20" spans="1:16">
      <c r="A20" s="188"/>
      <c r="B20" s="190" t="s">
        <v>196</v>
      </c>
      <c r="C20" s="188"/>
      <c r="D20" s="190">
        <v>1</v>
      </c>
      <c r="E20" s="188"/>
      <c r="F20" s="199" t="s">
        <v>85</v>
      </c>
      <c r="G20" s="200"/>
      <c r="H20" s="200"/>
      <c r="I20" s="200"/>
      <c r="J20" s="200"/>
      <c r="K20" s="201"/>
      <c r="L20" s="188"/>
      <c r="M20" s="239" t="str">
        <f>IF('02 Kostnader lønn, utstyr osv. '!D60="","",'02 Kostnader lønn, utstyr osv. '!D60)</f>
        <v/>
      </c>
      <c r="N20" s="194">
        <f>IF('02 Kostnader lønn, utstyr osv. '!J60="","",'02 Kostnader lønn, utstyr osv. '!J60)</f>
        <v>0</v>
      </c>
      <c r="O20" s="188"/>
      <c r="P20" s="2"/>
    </row>
    <row r="21" spans="1:16">
      <c r="A21" s="188"/>
      <c r="B21" s="195" t="s">
        <v>197</v>
      </c>
      <c r="C21" s="188"/>
      <c r="D21" s="202">
        <v>2</v>
      </c>
      <c r="E21" s="188"/>
      <c r="F21" s="188"/>
      <c r="G21" s="188"/>
      <c r="H21" s="188"/>
      <c r="I21" s="188"/>
      <c r="J21" s="188"/>
      <c r="K21" s="188"/>
      <c r="L21" s="188"/>
      <c r="M21" s="244"/>
      <c r="N21" s="245"/>
      <c r="O21" s="188"/>
      <c r="P21" s="2"/>
    </row>
    <row r="22" spans="1:16">
      <c r="A22" s="188"/>
      <c r="B22" s="188"/>
      <c r="C22" s="188"/>
      <c r="D22" s="202">
        <v>3</v>
      </c>
      <c r="E22" s="188"/>
      <c r="F22" s="188"/>
      <c r="G22" s="188"/>
      <c r="H22" s="188"/>
      <c r="I22" s="188"/>
      <c r="J22" s="188"/>
      <c r="K22" s="188"/>
      <c r="L22" s="188"/>
      <c r="M22" s="188"/>
      <c r="N22" s="188"/>
      <c r="O22" s="188"/>
      <c r="P22" s="2"/>
    </row>
    <row r="23" spans="1:16">
      <c r="A23" s="188"/>
      <c r="B23" s="188"/>
      <c r="C23" s="188"/>
      <c r="D23" s="202">
        <v>4</v>
      </c>
      <c r="E23" s="188"/>
      <c r="F23" s="188"/>
      <c r="G23" s="188"/>
      <c r="H23" s="188"/>
      <c r="I23" s="188"/>
      <c r="J23" s="188"/>
      <c r="K23" s="188"/>
      <c r="L23" s="188"/>
      <c r="M23" s="188"/>
      <c r="N23" s="188"/>
      <c r="O23" s="188"/>
      <c r="P23" s="2"/>
    </row>
    <row r="24" spans="1:16">
      <c r="A24" s="188"/>
      <c r="B24" s="188"/>
      <c r="C24" s="188"/>
      <c r="D24" s="202">
        <v>5</v>
      </c>
      <c r="E24" s="188"/>
      <c r="F24" s="188"/>
      <c r="G24" s="188"/>
      <c r="H24" s="188"/>
      <c r="I24" s="188"/>
      <c r="J24" s="188"/>
      <c r="K24" s="188"/>
      <c r="L24" s="188"/>
      <c r="M24" s="188"/>
      <c r="N24" s="188"/>
      <c r="O24" s="188"/>
      <c r="P24" s="2"/>
    </row>
    <row r="25" spans="1:16">
      <c r="A25" s="188"/>
      <c r="B25" s="188"/>
      <c r="C25" s="188"/>
      <c r="D25" s="202">
        <v>6</v>
      </c>
      <c r="E25" s="188"/>
      <c r="F25" s="188"/>
      <c r="G25" s="188"/>
      <c r="H25" s="188"/>
      <c r="I25" s="188"/>
      <c r="J25" s="188"/>
      <c r="K25" s="188"/>
      <c r="L25" s="188"/>
      <c r="M25" s="188"/>
      <c r="N25" s="188"/>
      <c r="O25" s="188"/>
      <c r="P25" s="2"/>
    </row>
    <row r="26" spans="1:16">
      <c r="A26" s="188"/>
      <c r="B26" s="188"/>
      <c r="C26" s="188"/>
      <c r="D26" s="202">
        <v>7</v>
      </c>
      <c r="E26" s="188"/>
      <c r="F26" s="188"/>
      <c r="G26" s="188"/>
      <c r="H26" s="188"/>
      <c r="I26" s="188"/>
      <c r="J26" s="188"/>
      <c r="K26" s="188"/>
      <c r="L26" s="188"/>
      <c r="M26" s="188"/>
      <c r="N26" s="188"/>
      <c r="O26" s="188"/>
      <c r="P26" s="2"/>
    </row>
    <row r="27" spans="1:16">
      <c r="A27" s="188"/>
      <c r="B27" s="188"/>
      <c r="C27" s="188"/>
      <c r="D27" s="202">
        <v>8</v>
      </c>
      <c r="E27" s="188"/>
      <c r="F27" s="188"/>
      <c r="G27" s="188"/>
      <c r="H27" s="188"/>
      <c r="I27" s="188"/>
      <c r="J27" s="188"/>
      <c r="K27" s="188"/>
      <c r="L27" s="188"/>
      <c r="M27" s="188"/>
      <c r="N27" s="188"/>
      <c r="O27" s="188"/>
      <c r="P27" s="2"/>
    </row>
    <row r="28" spans="1:16">
      <c r="A28" s="188"/>
      <c r="B28" s="188"/>
      <c r="C28" s="188"/>
      <c r="D28" s="202">
        <v>9</v>
      </c>
      <c r="E28" s="188"/>
      <c r="F28" s="188"/>
      <c r="G28" s="188"/>
      <c r="H28" s="188"/>
      <c r="I28" s="188"/>
      <c r="J28" s="188"/>
      <c r="K28" s="188"/>
      <c r="L28" s="188"/>
      <c r="M28" s="188"/>
      <c r="N28" s="188"/>
      <c r="O28" s="188"/>
      <c r="P28" s="2"/>
    </row>
    <row r="29" spans="1:16" ht="15.75" thickBot="1">
      <c r="A29" s="188"/>
      <c r="B29" s="188"/>
      <c r="C29" s="188"/>
      <c r="D29" s="195">
        <v>10</v>
      </c>
      <c r="E29" s="188"/>
      <c r="F29" s="188"/>
      <c r="G29" s="188"/>
      <c r="H29" s="188"/>
      <c r="I29" s="188"/>
      <c r="J29" s="188"/>
      <c r="K29" s="188"/>
      <c r="L29" s="188"/>
      <c r="M29" s="188"/>
      <c r="N29" s="188"/>
      <c r="O29" s="188"/>
      <c r="P29" s="2"/>
    </row>
    <row r="30" spans="1:16" ht="15.75" thickBot="1">
      <c r="A30" s="188"/>
      <c r="B30" s="189" t="s">
        <v>198</v>
      </c>
      <c r="C30" s="188"/>
      <c r="D30" s="188"/>
      <c r="E30" s="188"/>
      <c r="F30" s="188"/>
      <c r="G30" s="188"/>
      <c r="H30" s="188"/>
      <c r="I30" s="188"/>
      <c r="J30" s="188"/>
      <c r="K30" s="188"/>
      <c r="L30" s="188"/>
      <c r="M30" s="188"/>
      <c r="N30" s="188"/>
      <c r="O30" s="188"/>
      <c r="P30" s="2"/>
    </row>
    <row r="31" spans="1:16">
      <c r="A31" s="188"/>
      <c r="B31" s="191" t="s">
        <v>199</v>
      </c>
      <c r="C31" s="192"/>
      <c r="D31" s="192"/>
      <c r="E31" s="192"/>
      <c r="F31" s="192"/>
      <c r="G31" s="192"/>
      <c r="H31" s="192"/>
      <c r="I31" s="193"/>
      <c r="J31" s="188"/>
      <c r="K31" s="188"/>
      <c r="L31" s="188"/>
      <c r="M31" s="188"/>
      <c r="N31" s="188"/>
      <c r="O31" s="188"/>
      <c r="P31" s="2"/>
    </row>
    <row r="32" spans="1:16">
      <c r="A32" s="188"/>
      <c r="B32" s="196" t="s">
        <v>200</v>
      </c>
      <c r="C32" s="197"/>
      <c r="D32" s="197"/>
      <c r="E32" s="197"/>
      <c r="F32" s="197"/>
      <c r="G32" s="197"/>
      <c r="H32" s="197"/>
      <c r="I32" s="198"/>
      <c r="J32" s="188"/>
      <c r="K32" s="188"/>
      <c r="L32" s="188"/>
      <c r="M32" s="188"/>
      <c r="N32" s="188"/>
      <c r="O32" s="188"/>
      <c r="P32" s="2"/>
    </row>
    <row r="33" spans="1:16">
      <c r="A33" s="188"/>
      <c r="B33" s="196" t="s">
        <v>201</v>
      </c>
      <c r="C33" s="197"/>
      <c r="D33" s="197"/>
      <c r="E33" s="197"/>
      <c r="F33" s="197"/>
      <c r="G33" s="197"/>
      <c r="H33" s="197"/>
      <c r="I33" s="198"/>
      <c r="J33" s="188"/>
      <c r="K33" s="188"/>
      <c r="L33" s="188"/>
      <c r="M33" s="188"/>
      <c r="N33" s="188"/>
      <c r="O33" s="188"/>
      <c r="P33" s="2"/>
    </row>
    <row r="34" spans="1:16" ht="15.75" thickBot="1">
      <c r="A34" s="188"/>
      <c r="B34" s="199" t="s">
        <v>202</v>
      </c>
      <c r="C34" s="200"/>
      <c r="D34" s="200"/>
      <c r="E34" s="200"/>
      <c r="F34" s="200"/>
      <c r="G34" s="200"/>
      <c r="H34" s="200"/>
      <c r="I34" s="201"/>
      <c r="J34" s="188"/>
      <c r="K34" s="188"/>
      <c r="L34" s="188"/>
      <c r="M34" s="188"/>
      <c r="N34" s="188"/>
      <c r="O34" s="188"/>
      <c r="P34" s="2"/>
    </row>
    <row r="35" spans="1:16">
      <c r="A35" s="188"/>
      <c r="B35" s="188"/>
      <c r="C35" s="188"/>
      <c r="D35" s="188"/>
      <c r="E35" s="188"/>
      <c r="F35" s="188"/>
      <c r="G35" s="188"/>
      <c r="H35" s="188"/>
      <c r="I35" s="188"/>
      <c r="J35" s="188"/>
      <c r="K35" s="188"/>
      <c r="L35" s="188"/>
      <c r="M35" s="188"/>
      <c r="N35" s="188"/>
      <c r="O35" s="188"/>
      <c r="P35" s="2"/>
    </row>
    <row r="36" spans="1:16">
      <c r="A36" s="188"/>
      <c r="B36" s="188"/>
      <c r="C36" s="188"/>
      <c r="D36" s="188"/>
      <c r="E36" s="188"/>
      <c r="F36" s="188"/>
      <c r="G36" s="188"/>
      <c r="H36" s="188"/>
      <c r="I36" s="188"/>
      <c r="J36" s="188"/>
      <c r="K36" s="188"/>
      <c r="L36" s="188"/>
      <c r="M36" s="188"/>
      <c r="N36" s="188"/>
      <c r="O36" s="188"/>
      <c r="P36" s="2"/>
    </row>
    <row r="37" spans="1:16">
      <c r="A37" s="188"/>
      <c r="B37" s="188"/>
      <c r="C37" s="188"/>
      <c r="D37" s="188"/>
      <c r="E37" s="188"/>
      <c r="F37" s="188"/>
      <c r="G37" s="188"/>
      <c r="H37" s="188"/>
      <c r="I37" s="188"/>
      <c r="J37" s="188"/>
      <c r="K37" s="188"/>
      <c r="L37" s="188"/>
      <c r="M37" s="188"/>
      <c r="N37" s="188"/>
      <c r="O37" s="188"/>
      <c r="P37" s="2"/>
    </row>
    <row r="38" spans="1:16">
      <c r="A38" s="2"/>
      <c r="B38" s="2"/>
      <c r="C38" s="2"/>
      <c r="D38" s="2"/>
      <c r="E38" s="2"/>
      <c r="F38" s="2"/>
      <c r="G38" s="2"/>
      <c r="H38" s="2"/>
      <c r="I38" s="2"/>
      <c r="J38" s="2"/>
      <c r="K38" s="2"/>
      <c r="L38" s="2"/>
      <c r="M38" s="2"/>
      <c r="N38" s="2"/>
      <c r="O38" s="2"/>
      <c r="P38" s="2"/>
    </row>
    <row r="39" spans="1:16">
      <c r="A39" s="2"/>
      <c r="B39" s="2"/>
      <c r="C39" s="2"/>
      <c r="D39" s="2"/>
      <c r="E39" s="2"/>
      <c r="F39" s="2"/>
      <c r="G39" s="2"/>
      <c r="H39" s="2"/>
      <c r="I39" s="2"/>
      <c r="J39" s="2"/>
      <c r="K39" s="2"/>
      <c r="L39" s="2"/>
      <c r="M39" s="2"/>
      <c r="N39" s="2"/>
      <c r="O39" s="2"/>
      <c r="P39" s="2"/>
    </row>
    <row r="40" spans="1:16">
      <c r="A40" s="2"/>
      <c r="B40" s="2"/>
      <c r="C40" s="2"/>
      <c r="D40" s="2"/>
      <c r="E40" s="2"/>
      <c r="F40" s="2"/>
      <c r="G40" s="2"/>
      <c r="H40" s="2"/>
      <c r="I40" s="2"/>
      <c r="J40" s="2"/>
      <c r="K40" s="2"/>
      <c r="L40" s="2"/>
      <c r="M40" s="2"/>
      <c r="N40" s="2"/>
      <c r="O40" s="2"/>
      <c r="P40" s="2"/>
    </row>
    <row r="41" spans="1:16">
      <c r="A41" s="2"/>
      <c r="B41" s="2"/>
      <c r="C41" s="2"/>
      <c r="D41" s="2"/>
      <c r="E41" s="2"/>
      <c r="F41" s="2"/>
      <c r="G41" s="2"/>
      <c r="H41" s="2"/>
      <c r="I41" s="2"/>
      <c r="J41" s="2"/>
      <c r="K41" s="2"/>
      <c r="L41" s="2"/>
      <c r="M41" s="2"/>
      <c r="N41" s="2"/>
      <c r="O41" s="2"/>
      <c r="P41" s="2"/>
    </row>
    <row r="42" spans="1:16">
      <c r="A42" s="2"/>
      <c r="B42" s="2"/>
      <c r="C42" s="2"/>
      <c r="D42" s="2"/>
      <c r="E42" s="2"/>
      <c r="F42" s="2"/>
      <c r="G42" s="2"/>
      <c r="H42" s="2"/>
      <c r="I42" s="2"/>
      <c r="J42" s="2"/>
      <c r="K42" s="2"/>
      <c r="L42" s="2"/>
      <c r="M42" s="2"/>
      <c r="N42" s="2"/>
      <c r="O42" s="2"/>
      <c r="P42" s="2"/>
    </row>
  </sheetData>
  <pageMargins left="0.7" right="0.7" top="0.75" bottom="0.75" header="0.3" footer="0.3"/>
  <pageSetup paperSize="9" orientation="portrait" verticalDpi="3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2D68A6ABE73E7429C73C5ADB8612BB9" ma:contentTypeVersion="16" ma:contentTypeDescription="Create a new document." ma:contentTypeScope="" ma:versionID="3e38b814036f6984a594a07b7206640e">
  <xsd:schema xmlns:xsd="http://www.w3.org/2001/XMLSchema" xmlns:xs="http://www.w3.org/2001/XMLSchema" xmlns:p="http://schemas.microsoft.com/office/2006/metadata/properties" xmlns:ns2="a24396be-51cf-4a61-9f62-9f27889e6001" xmlns:ns3="e87dbd15-c1af-4801-8e2b-c0e4a1d6b1d8" targetNamespace="http://schemas.microsoft.com/office/2006/metadata/properties" ma:root="true" ma:fieldsID="5c793d4134dad3efb57361f362839ca8" ns2:_="" ns3:_="">
    <xsd:import namespace="a24396be-51cf-4a61-9f62-9f27889e6001"/>
    <xsd:import namespace="e87dbd15-c1af-4801-8e2b-c0e4a1d6b1d8"/>
    <xsd:element name="properties">
      <xsd:complexType>
        <xsd:sequence>
          <xsd:element name="documentManagement">
            <xsd:complexType>
              <xsd:all>
                <xsd:element ref="ns2:Links" minOccurs="0"/>
                <xsd:element ref="ns2:_Flow_SignoffStatus"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ServiceBillingMetadata"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24396be-51cf-4a61-9f62-9f27889e6001" elementFormDefault="qualified">
    <xsd:import namespace="http://schemas.microsoft.com/office/2006/documentManagement/types"/>
    <xsd:import namespace="http://schemas.microsoft.com/office/infopath/2007/PartnerControls"/>
    <xsd:element name="Links" ma:index="8" nillable="true" ma:displayName="Links" ma:list="{73230f5c-52c5-45b1-b9e0-23a5958d7e2c}" ma:internalName="Links" ma:readOnly="true" ma:showField="From_x0020_Document">
      <xsd:simpleType>
        <xsd:restriction base="dms:Lookup"/>
      </xsd:simpleType>
    </xsd:element>
    <xsd:element name="_Flow_SignoffStatus" ma:index="9" nillable="true" ma:displayName="Sign Off" ma:internalName="SignOff">
      <xsd:simpleType>
        <xsd:restriction base="dms:Text"/>
      </xsd:simpleType>
    </xsd:element>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47bde53e-b0a2-4e98-8550-8a152603f3a2"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87dbd15-c1af-4801-8e2b-c0e4a1d6b1d8"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bc61f1f5-0467-4390-a0d7-0cbf3e42f4ed}" ma:internalName="TaxCatchAll" ma:showField="CatchAllData" ma:web="e87dbd15-c1af-4801-8e2b-c0e4a1d6b1d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24396be-51cf-4a61-9f62-9f27889e6001">
      <Terms xmlns="http://schemas.microsoft.com/office/infopath/2007/PartnerControls"/>
    </lcf76f155ced4ddcb4097134ff3c332f>
    <TaxCatchAll xmlns="e87dbd15-c1af-4801-8e2b-c0e4a1d6b1d8" xsi:nil="true"/>
    <_Flow_SignoffStatus xmlns="a24396be-51cf-4a61-9f62-9f27889e6001" xsi:nil="true"/>
  </documentManagement>
</p:properties>
</file>

<file path=customXml/itemProps1.xml><?xml version="1.0" encoding="utf-8"?>
<ds:datastoreItem xmlns:ds="http://schemas.openxmlformats.org/officeDocument/2006/customXml" ds:itemID="{E862986A-C486-45EE-A98F-BA3B3971A425}">
  <ds:schemaRefs>
    <ds:schemaRef ds:uri="http://schemas.microsoft.com/sharepoint/v3/contenttype/forms"/>
  </ds:schemaRefs>
</ds:datastoreItem>
</file>

<file path=customXml/itemProps2.xml><?xml version="1.0" encoding="utf-8"?>
<ds:datastoreItem xmlns:ds="http://schemas.openxmlformats.org/officeDocument/2006/customXml" ds:itemID="{CFE6A1A8-B175-4225-A937-B679BCF1C2B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24396be-51cf-4a61-9f62-9f27889e6001"/>
    <ds:schemaRef ds:uri="e87dbd15-c1af-4801-8e2b-c0e4a1d6b1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45A2CA6-1E87-422B-9673-A71DE3BED7C4}">
  <ds:schemaRefs>
    <ds:schemaRef ds:uri="http://purl.org/dc/elements/1.1/"/>
    <ds:schemaRef ds:uri="a24396be-51cf-4a61-9f62-9f27889e6001"/>
    <ds:schemaRef ds:uri="http://purl.org/dc/dcmitype/"/>
    <ds:schemaRef ds:uri="http://schemas.microsoft.com/office/2006/documentManagement/types"/>
    <ds:schemaRef ds:uri="http://purl.org/dc/terms/"/>
    <ds:schemaRef ds:uri="e87dbd15-c1af-4801-8e2b-c0e4a1d6b1d8"/>
    <ds:schemaRef ds:uri="http://www.w3.org/XML/1998/namespace"/>
    <ds:schemaRef ds:uri="http://schemas.microsoft.com/office/infopath/2007/PartnerControls"/>
    <ds:schemaRef ds:uri="http://schemas.openxmlformats.org/package/2006/metadata/core-propertie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01 Forside</vt:lpstr>
      <vt:lpstr>02 Kostnader lønn, utstyr osv. </vt:lpstr>
      <vt:lpstr>03 Kostnader DHO</vt:lpstr>
      <vt:lpstr>04 Brukerregistrering</vt:lpstr>
      <vt:lpstr>05 Målinger</vt:lpstr>
      <vt:lpstr>06 Resultater</vt:lpstr>
      <vt:lpstr>07 Innsikt og nøkkeltall</vt:lpstr>
      <vt:lpstr>00 Endringslogg</vt:lpstr>
      <vt:lpstr>brukerregistrering-støtteark</vt:lpstr>
      <vt:lpstr>Kostnader teknologi</vt:lpstr>
      <vt:lpstr>kjøring-støtteark</vt:lpstr>
      <vt:lpstr>gevinst_bruker_nullp</vt:lpstr>
      <vt:lpstr>støtteark-innsikt</vt:lpstr>
    </vt:vector>
  </TitlesOfParts>
  <Manager>Grete.Kvernland-Berg@PACONSULTING.COM</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 Martin Elmerskog;Daniel.Thelle@PACONSULTING.COM</dc:creator>
  <cp:keywords/>
  <dc:description/>
  <cp:lastModifiedBy>Nadia Ravlo (NO)</cp:lastModifiedBy>
  <cp:revision/>
  <dcterms:created xsi:type="dcterms:W3CDTF">2018-02-15T12:34:16Z</dcterms:created>
  <dcterms:modified xsi:type="dcterms:W3CDTF">2026-06-01T10:11:57Z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0x01010022D68A6ABE73E7429C73C5ADB8612BB9</vt:lpwstr>
  </property>
  <property fmtid="{D5CDD505-2E9C-101B-9397-08002B2CF9AE}" pid="3" name="Accounts">
    <vt:lpwstr/>
  </property>
  <property fmtid="{D5CDD505-2E9C-101B-9397-08002B2CF9AE}" pid="4" name="Sector">
    <vt:lpwstr/>
  </property>
  <property fmtid="{D5CDD505-2E9C-101B-9397-08002B2CF9AE}" pid="5" name="Geography">
    <vt:lpwstr/>
  </property>
  <property fmtid="{D5CDD505-2E9C-101B-9397-08002B2CF9AE}" pid="6" name="Confidentiality">
    <vt:lpwstr/>
  </property>
  <property fmtid="{D5CDD505-2E9C-101B-9397-08002B2CF9AE}" pid="7" name="Organisation">
    <vt:lpwstr/>
  </property>
  <property fmtid="{D5CDD505-2E9C-101B-9397-08002B2CF9AE}" pid="8" name="Services">
    <vt:lpwstr/>
  </property>
  <property fmtid="{D5CDD505-2E9C-101B-9397-08002B2CF9AE}" pid="9" name="_dlc_policyId">
    <vt:lpwstr>0x0101001B940DAB6AD6487085FD25BA3A462A9F|-1036952459</vt:lpwstr>
  </property>
  <property fmtid="{D5CDD505-2E9C-101B-9397-08002B2CF9AE}" pid="10" name="ItemRetentionFormula">
    <vt:lpwstr>&lt;formula id="Microsoft.Office.RecordsManagement.PolicyFeatures.Expiration.Formula.BuiltIn"&gt;&lt;number&gt;12&lt;/number&gt;&lt;property&gt;Modified&lt;/property&gt;&lt;period&gt;months&lt;/period&gt;&lt;/formula&gt;</vt:lpwstr>
  </property>
  <property fmtid="{D5CDD505-2E9C-101B-9397-08002B2CF9AE}" pid="11" name="MediaServiceImageTags">
    <vt:lpwstr/>
  </property>
</Properties>
</file>